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F:\Advising\Program Plan Templates\"/>
    </mc:Choice>
  </mc:AlternateContent>
  <xr:revisionPtr revIDLastSave="0" documentId="13_ncr:1_{BB1A8053-219B-4F87-BA0F-7E21DE92E480}" xr6:coauthVersionLast="47" xr6:coauthVersionMax="47" xr10:uidLastSave="{00000000-0000-0000-0000-000000000000}"/>
  <bookViews>
    <workbookView xWindow="4310" yWindow="0" windowWidth="10630" windowHeight="10200" tabRatio="364" xr2:uid="{00000000-000D-0000-FFFF-FFFF00000000}"/>
  </bookViews>
  <sheets>
    <sheet name="BMA" sheetId="3" r:id="rId1"/>
    <sheet name="Elective Lists" sheetId="4" r:id="rId2"/>
  </sheets>
  <definedNames>
    <definedName name="_xlnm.Print_Area" localSheetId="0">BMA!$A$1:$G$144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3" l="1"/>
  <c r="G140" i="3" s="1"/>
  <c r="I71" i="3" l="1"/>
  <c r="J71" i="3" s="1"/>
  <c r="I116" i="3"/>
  <c r="J116" i="3" s="1"/>
  <c r="I96" i="3"/>
  <c r="J96" i="3" s="1"/>
  <c r="I97" i="3"/>
  <c r="J97" i="3" s="1"/>
  <c r="I89" i="3"/>
  <c r="J89" i="3" s="1"/>
  <c r="I77" i="3"/>
  <c r="J77" i="3" s="1"/>
  <c r="I113" i="3"/>
  <c r="J113" i="3" s="1"/>
  <c r="I112" i="3"/>
  <c r="J112" i="3" s="1"/>
  <c r="I75" i="3"/>
  <c r="J75" i="3" s="1"/>
  <c r="I68" i="3"/>
  <c r="J68" i="3" s="1"/>
  <c r="I67" i="3"/>
  <c r="J67" i="3" s="1"/>
  <c r="I126" i="3"/>
  <c r="J126" i="3" s="1"/>
  <c r="I30" i="3"/>
  <c r="J30" i="3" s="1"/>
  <c r="K118" i="3" l="1"/>
  <c r="I114" i="3"/>
  <c r="J114" i="3" s="1"/>
  <c r="I106" i="3"/>
  <c r="J106" i="3" s="1"/>
  <c r="I78" i="3"/>
  <c r="J78" i="3" s="1"/>
  <c r="I93" i="3"/>
  <c r="J93" i="3" s="1"/>
  <c r="I86" i="3"/>
  <c r="J86" i="3" s="1"/>
  <c r="I85" i="3"/>
  <c r="J85" i="3" s="1"/>
  <c r="I76" i="3"/>
  <c r="J76" i="3" s="1"/>
  <c r="I66" i="3"/>
  <c r="J66" i="3" s="1"/>
  <c r="I69" i="3"/>
  <c r="J69" i="3" s="1"/>
  <c r="I133" i="3"/>
  <c r="J133" i="3" s="1"/>
  <c r="I134" i="3"/>
  <c r="J134" i="3" s="1"/>
  <c r="I21" i="3" l="1"/>
  <c r="J21" i="3" s="1"/>
  <c r="I24" i="3" l="1"/>
  <c r="J24" i="3" s="1"/>
  <c r="D11" i="3" l="1"/>
  <c r="K47" i="3"/>
  <c r="K98" i="3"/>
  <c r="K79" i="3"/>
  <c r="K136" i="3" l="1"/>
  <c r="F79" i="3" l="1"/>
  <c r="F136" i="3"/>
  <c r="I60" i="3" l="1"/>
  <c r="J60" i="3" s="1"/>
  <c r="I59" i="3"/>
  <c r="J59" i="3" s="1"/>
  <c r="I58" i="3"/>
  <c r="J58" i="3" s="1"/>
  <c r="I57" i="3"/>
  <c r="J57" i="3" s="1"/>
  <c r="I56" i="3"/>
  <c r="J56" i="3" s="1"/>
  <c r="I55" i="3"/>
  <c r="J55" i="3" s="1"/>
  <c r="F61" i="3"/>
  <c r="F39" i="3"/>
  <c r="I107" i="3"/>
  <c r="J107" i="3" s="1"/>
  <c r="I95" i="3"/>
  <c r="J95" i="3" s="1"/>
  <c r="I84" i="3"/>
  <c r="J84" i="3" s="1"/>
  <c r="I74" i="3"/>
  <c r="J74" i="3" s="1"/>
  <c r="K80" i="3" s="1"/>
  <c r="I65" i="3"/>
  <c r="J65" i="3" s="1"/>
  <c r="I135" i="3"/>
  <c r="J135" i="3" s="1"/>
  <c r="I132" i="3"/>
  <c r="J132" i="3" s="1"/>
  <c r="I129" i="3"/>
  <c r="J129" i="3" s="1"/>
  <c r="I127" i="3"/>
  <c r="J127" i="3" s="1"/>
  <c r="I125" i="3"/>
  <c r="J125" i="3" s="1"/>
  <c r="I124" i="3"/>
  <c r="J124" i="3" s="1"/>
  <c r="I123" i="3"/>
  <c r="J123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38" i="3"/>
  <c r="J38" i="3" s="1"/>
  <c r="I36" i="3"/>
  <c r="J36" i="3" s="1"/>
  <c r="I35" i="3"/>
  <c r="J35" i="3" s="1"/>
  <c r="I34" i="3"/>
  <c r="J34" i="3" s="1"/>
  <c r="I22" i="3"/>
  <c r="J22" i="3" s="1"/>
  <c r="I19" i="3"/>
  <c r="J19" i="3" s="1"/>
  <c r="I18" i="3"/>
  <c r="J18" i="3" s="1"/>
  <c r="I17" i="3"/>
  <c r="J17" i="3" s="1"/>
  <c r="K48" i="3" l="1"/>
  <c r="K137" i="3"/>
  <c r="K39" i="3"/>
  <c r="J136" i="3"/>
  <c r="C137" i="3" s="1"/>
  <c r="J61" i="3"/>
  <c r="K61" i="3"/>
  <c r="I139" i="3" l="1"/>
  <c r="I108" i="3"/>
  <c r="J108" i="3" s="1"/>
  <c r="I105" i="3"/>
  <c r="J105" i="3" s="1"/>
  <c r="I104" i="3"/>
  <c r="J104" i="3" s="1"/>
  <c r="I103" i="3"/>
  <c r="J103" i="3" s="1"/>
  <c r="I117" i="3"/>
  <c r="J117" i="3" s="1"/>
  <c r="I111" i="3"/>
  <c r="J111" i="3" s="1"/>
  <c r="I92" i="3"/>
  <c r="J92" i="3" s="1"/>
  <c r="I88" i="3"/>
  <c r="J88" i="3" s="1"/>
  <c r="K99" i="3" l="1"/>
  <c r="K139" i="3" s="1"/>
  <c r="D138" i="3" s="1"/>
  <c r="J118" i="3"/>
  <c r="J98" i="3"/>
  <c r="C99" i="3" s="1"/>
  <c r="J79" i="3"/>
  <c r="C80" i="3" s="1"/>
  <c r="I31" i="3"/>
  <c r="I28" i="3"/>
  <c r="J28" i="3" s="1"/>
  <c r="K119" i="3" l="1"/>
  <c r="I26" i="3"/>
  <c r="J26" i="3" l="1"/>
  <c r="J31" i="3"/>
  <c r="J39" i="3" l="1"/>
  <c r="J142" i="3" s="1"/>
  <c r="J143" i="3" s="1"/>
  <c r="B140" i="3" s="1"/>
</calcChain>
</file>

<file path=xl/sharedStrings.xml><?xml version="1.0" encoding="utf-8"?>
<sst xmlns="http://schemas.openxmlformats.org/spreadsheetml/2006/main" count="172" uniqueCount="85">
  <si>
    <t>Year</t>
  </si>
  <si>
    <t>Grade</t>
  </si>
  <si>
    <t>CGPA</t>
  </si>
  <si>
    <t>A+</t>
  </si>
  <si>
    <t>A</t>
  </si>
  <si>
    <t>A-</t>
  </si>
  <si>
    <t>P</t>
  </si>
  <si>
    <t>B+</t>
  </si>
  <si>
    <t>B</t>
  </si>
  <si>
    <t>B-</t>
  </si>
  <si>
    <t>C+</t>
  </si>
  <si>
    <t>C</t>
  </si>
  <si>
    <t>C-</t>
  </si>
  <si>
    <t>NC</t>
  </si>
  <si>
    <t>:</t>
  </si>
  <si>
    <t>Course Title</t>
  </si>
  <si>
    <t>Alternate Course</t>
  </si>
  <si>
    <t>Offering Institution</t>
  </si>
  <si>
    <t xml:space="preserve">Total Credits </t>
  </si>
  <si>
    <t>UFV #</t>
  </si>
  <si>
    <t xml:space="preserve">Total:  </t>
  </si>
  <si>
    <t xml:space="preserve">BACHELOR of MEDIA ARTS DEGREE </t>
  </si>
  <si>
    <t>Elective Requirements: Credits to bring degree total to 120</t>
  </si>
  <si>
    <t xml:space="preserve">This program plan is unofficial.  It is the students's responsibility to ensure that all program requirements are met. </t>
  </si>
  <si>
    <t>Credit</t>
  </si>
  <si>
    <t xml:space="preserve">MEDIA CORE TOTALS </t>
  </si>
  <si>
    <t xml:space="preserve">ELECTIVE TOTALS </t>
  </si>
  <si>
    <t xml:space="preserve">Select 300- 400 level coursework to bring upper level total to 45 credits. </t>
  </si>
  <si>
    <t>Select 100-400 level coursework to bring overall total to 120 credits</t>
  </si>
  <si>
    <t>UL core points</t>
  </si>
  <si>
    <t>Upper Level GPA</t>
  </si>
  <si>
    <t>UL credits</t>
  </si>
  <si>
    <t>UL Credit points</t>
  </si>
  <si>
    <t>UL total credit points</t>
  </si>
  <si>
    <t>ULTL credits</t>
  </si>
  <si>
    <t>Transfer Credit &amp; PLAR</t>
  </si>
  <si>
    <t xml:space="preserve">Writing Foundation: choose one of CMNS 125 or ENGL 105 </t>
  </si>
  <si>
    <t>D</t>
  </si>
  <si>
    <t>F</t>
  </si>
  <si>
    <t>Revised:</t>
  </si>
  <si>
    <t>Name:</t>
  </si>
  <si>
    <t>Student #:</t>
  </si>
  <si>
    <t>Choose one of CIS 145, COMP 120, COMP 150, COMP 152, or GD 204</t>
  </si>
  <si>
    <t xml:space="preserve">Prospective BMA Undeclared </t>
  </si>
  <si>
    <t>Take MEDA 370, MEDA 380, MEDA 385, and GD 304</t>
  </si>
  <si>
    <t xml:space="preserve">Lower Level: 18 credits </t>
  </si>
  <si>
    <t>Upper Level: 15 credits</t>
  </si>
  <si>
    <t>Media Core: MEDA 100, MEDA 210, and MEDA 260</t>
  </si>
  <si>
    <t xml:space="preserve">Note: Students are required to complete a minimum of 30 credits of UFV courses, including at least 24 upper-level credits.  At least 50% of the upper-level requirements for a concentration must be completed at UFV. 
</t>
  </si>
  <si>
    <t>Core Applied Skills: MEDA 110 and VA 113</t>
  </si>
  <si>
    <t>Core Knowledge: SOCA 401</t>
  </si>
  <si>
    <t>Take GD 101, GD 202, MEDA 270, MEDA 280, and THEA 111</t>
  </si>
  <si>
    <t xml:space="preserve">Indigenous Presentation: choose one of IPK 277 or THEA 250/ENGL 253 </t>
  </si>
  <si>
    <t xml:space="preserve">Upper Level: 15 credits </t>
  </si>
  <si>
    <t xml:space="preserve">Lower Level: 15 credits </t>
  </si>
  <si>
    <t>Writing Breadth: choose one of CMNS 126, CMNS 175, ENGL 104, ENGL 203, ENGL 208, ENGL 211, ENGL 212, ENGL 213, or ENGL 215</t>
  </si>
  <si>
    <t>Theoretical Context: MACS 130 and THEA 205</t>
  </si>
  <si>
    <t xml:space="preserve">Lower Level: 30 credits </t>
  </si>
  <si>
    <t>Media Core Requirements, 49 credits</t>
  </si>
  <si>
    <t>Interactive Media Concentration, 33-34 credits</t>
  </si>
  <si>
    <t>Take MEDA 270, MEDA 280, THEA 111, VA 101, and one of either VA 221 or VA 222</t>
  </si>
  <si>
    <t>Take MEDA 330, MEDA 370, MEDA 380, MEDA 385, and VA 321</t>
  </si>
  <si>
    <t>Digital Entertainment Arts, 33 credits</t>
  </si>
  <si>
    <t>Take THEA 105, THEA 112, and THEA 125</t>
  </si>
  <si>
    <t>Take THEA 311 and THEA 352</t>
  </si>
  <si>
    <t>Digital Performance Concentration, 32-35 credits</t>
  </si>
  <si>
    <t>Upper Level: 17-20 credits</t>
  </si>
  <si>
    <t>Take FILM 110, FILM 211, FILM 212, FILM 260, FILM 261, and THEA 112</t>
  </si>
  <si>
    <t xml:space="preserve">Take FILM 360, FILM 361, MEDA 330, and MEDA 385  </t>
  </si>
  <si>
    <t xml:space="preserve">Upper Level: 18 credits </t>
  </si>
  <si>
    <t>Total FC Credits</t>
  </si>
  <si>
    <t>DPC GPA</t>
  </si>
  <si>
    <t>DEAC GPA</t>
  </si>
  <si>
    <t>Total IMC Credits</t>
  </si>
  <si>
    <t>IMC GPA</t>
  </si>
  <si>
    <t>Total DEAC Credits</t>
  </si>
  <si>
    <t>Total DPC Credits</t>
  </si>
  <si>
    <t>FC GPA</t>
  </si>
  <si>
    <t>Take two of FILM 311, FILM 312, FILM 313, FILM 320, and MACS 399K</t>
  </si>
  <si>
    <t xml:space="preserve">Film Concentration, 36 credits </t>
  </si>
  <si>
    <t>Take one of AH 100, AH 102, AH 205, or GD 102</t>
  </si>
  <si>
    <t>Take MEDA 350, MEDA 360, MEDA 403 (6 credits)</t>
  </si>
  <si>
    <t xml:space="preserve">Upper Level: 17 credits </t>
  </si>
  <si>
    <t>Choose two of MEDA 270, MEDA 280, THEA 206, THEA 211, and THEA 215</t>
  </si>
  <si>
    <t>Take three of MEDA 370, MEDA 380, MEDA 385, THEA 312, THEA 314, THEA 315, THEA 351, THEA 370, THEA 451, and THEA 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</si>
</sst>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4"/>
      <name val="Flat Brush Wide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" fontId="4" fillId="2" borderId="0" xfId="0" applyNumberFormat="1" applyFont="1" applyFill="1"/>
    <xf numFmtId="0" fontId="5" fillId="0" borderId="0" xfId="0" applyFont="1" applyAlignment="1">
      <alignment horizontal="center" vertical="center"/>
    </xf>
    <xf numFmtId="0" fontId="8" fillId="0" borderId="0" xfId="0" applyFont="1" applyProtection="1"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5" fontId="8" fillId="0" borderId="0" xfId="0" applyNumberFormat="1" applyFont="1"/>
    <xf numFmtId="0" fontId="0" fillId="0" borderId="13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8" fillId="3" borderId="20" xfId="0" applyFont="1" applyFill="1" applyBorder="1"/>
    <xf numFmtId="0" fontId="10" fillId="0" borderId="13" xfId="0" applyFont="1" applyBorder="1"/>
    <xf numFmtId="0" fontId="10" fillId="0" borderId="34" xfId="0" applyFont="1" applyBorder="1"/>
    <xf numFmtId="0" fontId="10" fillId="2" borderId="13" xfId="0" applyFont="1" applyFill="1" applyBorder="1"/>
    <xf numFmtId="2" fontId="8" fillId="0" borderId="0" xfId="0" applyNumberFormat="1" applyFont="1"/>
    <xf numFmtId="2" fontId="0" fillId="0" borderId="0" xfId="0" applyNumberFormat="1" applyAlignment="1">
      <alignment horizontal="center"/>
    </xf>
    <xf numFmtId="0" fontId="1" fillId="5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 shrinkToFit="1"/>
    </xf>
    <xf numFmtId="0" fontId="8" fillId="0" borderId="2" xfId="0" applyFont="1" applyBorder="1" applyAlignment="1">
      <alignment shrinkToFit="1"/>
    </xf>
    <xf numFmtId="0" fontId="8" fillId="0" borderId="3" xfId="0" applyFont="1" applyBorder="1" applyAlignment="1">
      <alignment shrinkToFit="1"/>
    </xf>
    <xf numFmtId="0" fontId="8" fillId="0" borderId="3" xfId="0" applyFont="1" applyBorder="1" applyAlignment="1">
      <alignment horizontal="center" shrinkToFit="1"/>
    </xf>
    <xf numFmtId="0" fontId="8" fillId="0" borderId="4" xfId="0" applyFont="1" applyBorder="1" applyAlignment="1">
      <alignment horizontal="right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right" vertical="top" shrinkToFit="1"/>
    </xf>
    <xf numFmtId="0" fontId="8" fillId="0" borderId="2" xfId="0" applyFont="1" applyBorder="1" applyAlignment="1">
      <alignment horizontal="left" vertical="top" shrinkToFit="1"/>
    </xf>
    <xf numFmtId="0" fontId="8" fillId="0" borderId="3" xfId="0" applyFont="1" applyBorder="1" applyAlignment="1">
      <alignment horizontal="center" vertical="top" shrinkToFit="1"/>
    </xf>
    <xf numFmtId="0" fontId="10" fillId="0" borderId="2" xfId="0" applyFont="1" applyBorder="1" applyAlignment="1">
      <alignment horizontal="left" vertical="top" shrinkToFit="1"/>
    </xf>
    <xf numFmtId="0" fontId="10" fillId="0" borderId="3" xfId="0" applyFont="1" applyBorder="1" applyAlignment="1">
      <alignment horizontal="left" vertical="top" shrinkToFit="1"/>
    </xf>
    <xf numFmtId="0" fontId="10" fillId="0" borderId="3" xfId="0" applyFont="1" applyBorder="1" applyAlignment="1">
      <alignment horizontal="center" vertical="top" shrinkToFit="1"/>
    </xf>
    <xf numFmtId="0" fontId="10" fillId="0" borderId="4" xfId="0" applyFont="1" applyBorder="1" applyAlignment="1">
      <alignment horizontal="right" vertical="top" shrinkToFit="1"/>
    </xf>
    <xf numFmtId="0" fontId="10" fillId="2" borderId="9" xfId="0" applyFont="1" applyFill="1" applyBorder="1" applyAlignment="1">
      <alignment shrinkToFit="1"/>
    </xf>
    <xf numFmtId="0" fontId="10" fillId="2" borderId="5" xfId="0" applyFont="1" applyFill="1" applyBorder="1" applyAlignment="1">
      <alignment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shrinkToFit="1"/>
    </xf>
    <xf numFmtId="0" fontId="0" fillId="0" borderId="7" xfId="0" applyBorder="1" applyAlignment="1">
      <alignment vertical="top" shrinkToFit="1"/>
    </xf>
    <xf numFmtId="0" fontId="0" fillId="0" borderId="8" xfId="0" applyBorder="1" applyAlignment="1">
      <alignment vertical="top" shrinkToFit="1"/>
    </xf>
    <xf numFmtId="0" fontId="8" fillId="0" borderId="8" xfId="0" applyFont="1" applyBorder="1" applyAlignment="1">
      <alignment horizontal="center" vertical="top" shrinkToFit="1"/>
    </xf>
    <xf numFmtId="0" fontId="0" fillId="0" borderId="10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2" fontId="0" fillId="4" borderId="0" xfId="0" applyNumberFormat="1" applyFill="1"/>
    <xf numFmtId="0" fontId="10" fillId="0" borderId="5" xfId="0" applyFont="1" applyBorder="1" applyAlignment="1">
      <alignment horizontal="left" vertical="top" shrinkToFit="1"/>
    </xf>
    <xf numFmtId="0" fontId="10" fillId="0" borderId="5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right" vertical="top" shrinkToFit="1"/>
    </xf>
    <xf numFmtId="0" fontId="0" fillId="0" borderId="11" xfId="0" applyBorder="1"/>
    <xf numFmtId="0" fontId="10" fillId="0" borderId="1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2" borderId="24" xfId="0" applyFont="1" applyFill="1" applyBorder="1"/>
    <xf numFmtId="0" fontId="10" fillId="2" borderId="12" xfId="0" applyFont="1" applyFill="1" applyBorder="1"/>
    <xf numFmtId="0" fontId="8" fillId="0" borderId="3" xfId="0" applyFont="1" applyBorder="1" applyAlignment="1">
      <alignment horizontal="center" vertical="center"/>
    </xf>
    <xf numFmtId="0" fontId="10" fillId="2" borderId="11" xfId="0" applyFont="1" applyFill="1" applyBorder="1"/>
    <xf numFmtId="0" fontId="10" fillId="0" borderId="0" xfId="0" applyFont="1"/>
    <xf numFmtId="0" fontId="10" fillId="2" borderId="23" xfId="0" applyFont="1" applyFill="1" applyBorder="1"/>
    <xf numFmtId="0" fontId="8" fillId="0" borderId="27" xfId="0" applyFont="1" applyBorder="1" applyAlignment="1">
      <alignment vertical="top"/>
    </xf>
    <xf numFmtId="0" fontId="8" fillId="7" borderId="24" xfId="0" applyFont="1" applyFill="1" applyBorder="1" applyAlignment="1">
      <alignment horizontal="left" vertical="top" shrinkToFit="1"/>
    </xf>
    <xf numFmtId="0" fontId="8" fillId="7" borderId="35" xfId="0" applyFont="1" applyFill="1" applyBorder="1" applyAlignment="1">
      <alignment horizontal="left" vertical="top" shrinkToFit="1"/>
    </xf>
    <xf numFmtId="0" fontId="8" fillId="7" borderId="35" xfId="0" applyFont="1" applyFill="1" applyBorder="1" applyAlignment="1">
      <alignment horizontal="center" vertical="center" shrinkToFit="1"/>
    </xf>
    <xf numFmtId="0" fontId="8" fillId="7" borderId="36" xfId="0" applyFont="1" applyFill="1" applyBorder="1" applyAlignment="1">
      <alignment horizontal="right" vertical="top" shrinkToFit="1"/>
    </xf>
    <xf numFmtId="0" fontId="0" fillId="5" borderId="21" xfId="0" applyFill="1" applyBorder="1" applyAlignment="1">
      <alignment vertical="top"/>
    </xf>
    <xf numFmtId="0" fontId="0" fillId="5" borderId="22" xfId="0" applyFill="1" applyBorder="1" applyAlignment="1">
      <alignment vertical="top"/>
    </xf>
    <xf numFmtId="0" fontId="8" fillId="5" borderId="11" xfId="0" applyFont="1" applyFill="1" applyBorder="1" applyAlignment="1">
      <alignment horizontal="left" vertical="top"/>
    </xf>
    <xf numFmtId="0" fontId="0" fillId="5" borderId="1" xfId="0" applyFill="1" applyBorder="1"/>
    <xf numFmtId="0" fontId="0" fillId="5" borderId="27" xfId="0" applyFill="1" applyBorder="1"/>
    <xf numFmtId="0" fontId="8" fillId="6" borderId="24" xfId="0" applyFont="1" applyFill="1" applyBorder="1" applyAlignment="1">
      <alignment horizontal="left" vertical="top" shrinkToFit="1"/>
    </xf>
    <xf numFmtId="0" fontId="8" fillId="6" borderId="35" xfId="0" applyFont="1" applyFill="1" applyBorder="1" applyAlignment="1">
      <alignment horizontal="left" vertical="top" shrinkToFit="1"/>
    </xf>
    <xf numFmtId="0" fontId="8" fillId="6" borderId="35" xfId="0" applyFont="1" applyFill="1" applyBorder="1" applyAlignment="1">
      <alignment horizontal="center" vertical="center" shrinkToFit="1"/>
    </xf>
    <xf numFmtId="0" fontId="8" fillId="6" borderId="36" xfId="0" applyFont="1" applyFill="1" applyBorder="1" applyAlignment="1">
      <alignment horizontal="right" vertical="top" shrinkToFit="1"/>
    </xf>
    <xf numFmtId="0" fontId="8" fillId="6" borderId="29" xfId="0" applyFont="1" applyFill="1" applyBorder="1" applyAlignment="1">
      <alignment horizontal="left" vertical="top"/>
    </xf>
    <xf numFmtId="0" fontId="0" fillId="6" borderId="21" xfId="0" applyFill="1" applyBorder="1"/>
    <xf numFmtId="0" fontId="0" fillId="6" borderId="22" xfId="0" applyFill="1" applyBorder="1"/>
    <xf numFmtId="0" fontId="3" fillId="6" borderId="35" xfId="0" applyFont="1" applyFill="1" applyBorder="1" applyAlignment="1">
      <alignment horizontal="left" vertical="top" shrinkToFit="1"/>
    </xf>
    <xf numFmtId="0" fontId="3" fillId="6" borderId="21" xfId="0" applyFont="1" applyFill="1" applyBorder="1"/>
    <xf numFmtId="0" fontId="8" fillId="7" borderId="29" xfId="0" applyFont="1" applyFill="1" applyBorder="1" applyAlignment="1">
      <alignment horizontal="left" vertical="center"/>
    </xf>
    <xf numFmtId="0" fontId="0" fillId="7" borderId="21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3" fillId="7" borderId="35" xfId="0" applyFont="1" applyFill="1" applyBorder="1" applyAlignment="1">
      <alignment horizontal="left" vertical="top" shrinkToFit="1"/>
    </xf>
    <xf numFmtId="0" fontId="3" fillId="7" borderId="2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right" vertical="top" shrinkToFit="1"/>
    </xf>
    <xf numFmtId="0" fontId="10" fillId="2" borderId="0" xfId="0" applyFont="1" applyFill="1"/>
    <xf numFmtId="0" fontId="8" fillId="9" borderId="11" xfId="0" applyFont="1" applyFill="1" applyBorder="1" applyAlignment="1">
      <alignment horizontal="left" vertical="top" shrinkToFit="1"/>
    </xf>
    <xf numFmtId="0" fontId="8" fillId="9" borderId="1" xfId="0" applyFont="1" applyFill="1" applyBorder="1" applyAlignment="1">
      <alignment horizontal="left" vertical="top" shrinkToFit="1"/>
    </xf>
    <xf numFmtId="0" fontId="8" fillId="9" borderId="1" xfId="0" applyFont="1" applyFill="1" applyBorder="1" applyAlignment="1">
      <alignment horizontal="center" vertical="center" shrinkToFit="1"/>
    </xf>
    <xf numFmtId="0" fontId="8" fillId="9" borderId="27" xfId="0" applyFont="1" applyFill="1" applyBorder="1" applyAlignment="1">
      <alignment horizontal="right" vertical="top" shrinkToFit="1"/>
    </xf>
    <xf numFmtId="0" fontId="3" fillId="9" borderId="1" xfId="0" applyFont="1" applyFill="1" applyBorder="1" applyAlignment="1">
      <alignment horizontal="left" vertical="top" shrinkToFit="1"/>
    </xf>
    <xf numFmtId="0" fontId="8" fillId="0" borderId="35" xfId="0" applyFont="1" applyBorder="1" applyAlignment="1">
      <alignment vertical="top"/>
    </xf>
    <xf numFmtId="0" fontId="3" fillId="3" borderId="28" xfId="0" applyFont="1" applyFill="1" applyBorder="1"/>
    <xf numFmtId="2" fontId="3" fillId="3" borderId="19" xfId="0" applyNumberFormat="1" applyFont="1" applyFill="1" applyBorder="1" applyAlignment="1">
      <alignment horizontal="left"/>
    </xf>
    <xf numFmtId="0" fontId="3" fillId="3" borderId="19" xfId="0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left" vertical="top" shrinkToFit="1"/>
    </xf>
    <xf numFmtId="0" fontId="8" fillId="8" borderId="24" xfId="0" applyFont="1" applyFill="1" applyBorder="1" applyAlignment="1">
      <alignment horizontal="left" vertical="top" shrinkToFit="1"/>
    </xf>
    <xf numFmtId="0" fontId="3" fillId="8" borderId="35" xfId="0" applyFont="1" applyFill="1" applyBorder="1" applyAlignment="1">
      <alignment horizontal="left" vertical="top" shrinkToFit="1"/>
    </xf>
    <xf numFmtId="0" fontId="8" fillId="8" borderId="35" xfId="0" applyFont="1" applyFill="1" applyBorder="1" applyAlignment="1">
      <alignment horizontal="left" vertical="top" shrinkToFit="1"/>
    </xf>
    <xf numFmtId="0" fontId="8" fillId="8" borderId="35" xfId="0" applyFont="1" applyFill="1" applyBorder="1" applyAlignment="1">
      <alignment horizontal="center" vertical="center" shrinkToFit="1"/>
    </xf>
    <xf numFmtId="0" fontId="8" fillId="8" borderId="36" xfId="0" applyFont="1" applyFill="1" applyBorder="1" applyAlignment="1">
      <alignment horizontal="right" vertical="top" shrinkToFit="1"/>
    </xf>
    <xf numFmtId="0" fontId="8" fillId="8" borderId="29" xfId="0" applyFont="1" applyFill="1" applyBorder="1" applyAlignment="1">
      <alignment horizontal="left" vertical="top"/>
    </xf>
    <xf numFmtId="0" fontId="3" fillId="8" borderId="21" xfId="0" applyFont="1" applyFill="1" applyBorder="1"/>
    <xf numFmtId="0" fontId="0" fillId="8" borderId="21" xfId="0" applyFill="1" applyBorder="1"/>
    <xf numFmtId="0" fontId="0" fillId="8" borderId="22" xfId="0" applyFill="1" applyBorder="1"/>
    <xf numFmtId="0" fontId="0" fillId="5" borderId="2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0" borderId="3" xfId="0" applyFont="1" applyBorder="1" applyAlignment="1">
      <alignment horizontal="left" vertical="top"/>
    </xf>
    <xf numFmtId="0" fontId="8" fillId="0" borderId="13" xfId="0" applyFont="1" applyBorder="1"/>
    <xf numFmtId="0" fontId="8" fillId="0" borderId="4" xfId="0" applyFont="1" applyBorder="1" applyAlignment="1">
      <alignment horizontal="right" vertical="top"/>
    </xf>
    <xf numFmtId="0" fontId="8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2" borderId="24" xfId="0" applyFont="1" applyFill="1" applyBorder="1" applyAlignment="1">
      <alignment vertical="center"/>
    </xf>
    <xf numFmtId="0" fontId="1" fillId="9" borderId="12" xfId="0" applyFont="1" applyFill="1" applyBorder="1" applyAlignment="1">
      <alignment horizontal="left" vertical="top"/>
    </xf>
    <xf numFmtId="0" fontId="0" fillId="9" borderId="25" xfId="0" applyFill="1" applyBorder="1"/>
    <xf numFmtId="0" fontId="0" fillId="9" borderId="26" xfId="0" applyFill="1" applyBorder="1"/>
    <xf numFmtId="0" fontId="0" fillId="0" borderId="23" xfId="0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2" borderId="37" xfId="0" applyFont="1" applyFill="1" applyBorder="1"/>
    <xf numFmtId="0" fontId="8" fillId="0" borderId="9" xfId="0" applyFont="1" applyBorder="1" applyAlignment="1">
      <alignment horizontal="left" vertical="top" shrinkToFi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1" fillId="9" borderId="1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wrapText="1"/>
    </xf>
    <xf numFmtId="0" fontId="1" fillId="9" borderId="27" xfId="0" applyFont="1" applyFill="1" applyBorder="1" applyAlignment="1">
      <alignment wrapText="1"/>
    </xf>
    <xf numFmtId="0" fontId="9" fillId="6" borderId="30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7" borderId="1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wrapText="1"/>
    </xf>
    <xf numFmtId="0" fontId="0" fillId="7" borderId="27" xfId="0" applyFill="1" applyBorder="1" applyAlignment="1">
      <alignment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wrapText="1"/>
    </xf>
    <xf numFmtId="0" fontId="1" fillId="6" borderId="26" xfId="0" applyFont="1" applyFill="1" applyBorder="1" applyAlignment="1">
      <alignment wrapText="1"/>
    </xf>
    <xf numFmtId="0" fontId="1" fillId="9" borderId="12" xfId="0" applyFont="1" applyFill="1" applyBorder="1" applyAlignment="1">
      <alignment horizontal="left" vertical="top"/>
    </xf>
    <xf numFmtId="0" fontId="1" fillId="9" borderId="25" xfId="0" applyFont="1" applyFill="1" applyBorder="1"/>
    <xf numFmtId="0" fontId="1" fillId="9" borderId="26" xfId="0" applyFont="1" applyFill="1" applyBorder="1"/>
    <xf numFmtId="0" fontId="9" fillId="9" borderId="30" xfId="0" applyFont="1" applyFill="1" applyBorder="1" applyAlignment="1">
      <alignment horizontal="left" vertical="center"/>
    </xf>
    <xf numFmtId="0" fontId="12" fillId="9" borderId="31" xfId="0" applyFont="1" applyFill="1" applyBorder="1" applyAlignment="1">
      <alignment vertical="center"/>
    </xf>
    <xf numFmtId="0" fontId="12" fillId="9" borderId="32" xfId="0" applyFont="1" applyFill="1" applyBorder="1" applyAlignment="1">
      <alignment vertical="center"/>
    </xf>
    <xf numFmtId="0" fontId="1" fillId="6" borderId="11" xfId="0" applyFont="1" applyFill="1" applyBorder="1" applyAlignment="1">
      <alignment horizontal="left" vertical="top"/>
    </xf>
    <xf numFmtId="0" fontId="0" fillId="0" borderId="1" xfId="0" applyBorder="1"/>
    <xf numFmtId="0" fontId="0" fillId="0" borderId="27" xfId="0" applyBorder="1"/>
    <xf numFmtId="0" fontId="9" fillId="7" borderId="30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left" vertical="center"/>
    </xf>
    <xf numFmtId="0" fontId="9" fillId="7" borderId="19" xfId="0" applyFont="1" applyFill="1" applyBorder="1" applyAlignment="1">
      <alignment horizontal="left" vertical="center"/>
    </xf>
    <xf numFmtId="0" fontId="9" fillId="7" borderId="20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top" wrapText="1"/>
    </xf>
    <xf numFmtId="0" fontId="0" fillId="7" borderId="25" xfId="0" applyFill="1" applyBorder="1" applyAlignment="1">
      <alignment wrapText="1"/>
    </xf>
    <xf numFmtId="0" fontId="0" fillId="7" borderId="26" xfId="0" applyFill="1" applyBorder="1" applyAlignment="1">
      <alignment wrapText="1"/>
    </xf>
    <xf numFmtId="0" fontId="9" fillId="7" borderId="12" xfId="0" applyFont="1" applyFill="1" applyBorder="1" applyAlignment="1">
      <alignment horizontal="left" vertical="center"/>
    </xf>
    <xf numFmtId="0" fontId="12" fillId="7" borderId="25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7" xfId="0" applyBorder="1" applyAlignment="1">
      <alignment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3" borderId="30" xfId="0" applyFont="1" applyFill="1" applyBorder="1" applyAlignment="1">
      <alignment vertical="top" wrapText="1"/>
    </xf>
    <xf numFmtId="0" fontId="1" fillId="3" borderId="31" xfId="0" applyFont="1" applyFill="1" applyBorder="1" applyAlignment="1">
      <alignment vertical="top" wrapText="1"/>
    </xf>
    <xf numFmtId="0" fontId="1" fillId="3" borderId="32" xfId="0" applyFont="1" applyFill="1" applyBorder="1" applyAlignment="1">
      <alignment vertical="top" wrapText="1"/>
    </xf>
    <xf numFmtId="0" fontId="1" fillId="5" borderId="11" xfId="0" applyFont="1" applyFill="1" applyBorder="1" applyAlignment="1" applyProtection="1">
      <alignment horizontal="left" vertical="top"/>
      <protection locked="0"/>
    </xf>
    <xf numFmtId="0" fontId="1" fillId="5" borderId="1" xfId="0" applyFont="1" applyFill="1" applyBorder="1"/>
    <xf numFmtId="0" fontId="1" fillId="5" borderId="27" xfId="0" applyFont="1" applyFill="1" applyBorder="1"/>
    <xf numFmtId="0" fontId="1" fillId="8" borderId="12" xfId="0" applyFont="1" applyFill="1" applyBorder="1" applyAlignment="1">
      <alignment horizontal="left" vertical="top" wrapText="1"/>
    </xf>
    <xf numFmtId="0" fontId="1" fillId="8" borderId="25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" fillId="8" borderId="11" xfId="0" applyFont="1" applyFill="1" applyBorder="1" applyAlignment="1">
      <alignment horizontal="left" vertical="top"/>
    </xf>
    <xf numFmtId="0" fontId="1" fillId="8" borderId="1" xfId="0" applyFont="1" applyFill="1" applyBorder="1"/>
    <xf numFmtId="0" fontId="1" fillId="8" borderId="27" xfId="0" applyFont="1" applyFill="1" applyBorder="1"/>
    <xf numFmtId="0" fontId="9" fillId="8" borderId="30" xfId="0" applyFont="1" applyFill="1" applyBorder="1" applyAlignment="1">
      <alignment horizontal="left" vertical="center"/>
    </xf>
    <xf numFmtId="0" fontId="9" fillId="8" borderId="31" xfId="0" applyFont="1" applyFill="1" applyBorder="1" applyAlignment="1">
      <alignment vertical="center"/>
    </xf>
    <xf numFmtId="0" fontId="9" fillId="8" borderId="32" xfId="0" applyFont="1" applyFill="1" applyBorder="1" applyAlignment="1">
      <alignment vertical="center"/>
    </xf>
    <xf numFmtId="0" fontId="9" fillId="6" borderId="28" xfId="0" applyFont="1" applyFill="1" applyBorder="1" applyAlignment="1">
      <alignment horizontal="left"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1" fillId="7" borderId="11" xfId="0" applyFont="1" applyFill="1" applyBorder="1" applyAlignment="1">
      <alignment horizontal="left" vertical="top"/>
    </xf>
    <xf numFmtId="0" fontId="0" fillId="7" borderId="1" xfId="0" applyFill="1" applyBorder="1"/>
    <xf numFmtId="0" fontId="0" fillId="7" borderId="27" xfId="0" applyFill="1" applyBorder="1"/>
    <xf numFmtId="0" fontId="3" fillId="0" borderId="11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3" fillId="0" borderId="29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9" fillId="6" borderId="31" xfId="0" applyFont="1" applyFill="1" applyBorder="1" applyAlignment="1">
      <alignment vertical="center"/>
    </xf>
    <xf numFmtId="0" fontId="9" fillId="6" borderId="32" xfId="0" applyFont="1" applyFill="1" applyBorder="1" applyAlignment="1">
      <alignment vertical="center"/>
    </xf>
    <xf numFmtId="0" fontId="9" fillId="9" borderId="28" xfId="0" applyFont="1" applyFill="1" applyBorder="1" applyAlignment="1">
      <alignment horizontal="left" vertical="center"/>
    </xf>
    <xf numFmtId="0" fontId="9" fillId="9" borderId="19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1" fillId="3" borderId="33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7" xfId="0" applyFont="1" applyFill="1" applyBorder="1" applyAlignment="1">
      <alignment vertical="top" wrapText="1"/>
    </xf>
    <xf numFmtId="0" fontId="1" fillId="5" borderId="1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5" borderId="1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5" borderId="27" xfId="0" applyFont="1" applyFill="1" applyBorder="1" applyAlignment="1">
      <alignment horizontal="left" vertical="top"/>
    </xf>
    <xf numFmtId="0" fontId="8" fillId="5" borderId="29" xfId="0" applyFont="1" applyFill="1" applyBorder="1" applyAlignment="1">
      <alignment vertical="top"/>
    </xf>
    <xf numFmtId="0" fontId="0" fillId="5" borderId="21" xfId="0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1" fillId="5" borderId="27" xfId="0" applyFont="1" applyFill="1" applyBorder="1" applyAlignment="1">
      <alignment vertical="top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FFCCCC"/>
      <color rgb="FF99FFCC"/>
      <color rgb="FFCCECFF"/>
      <color rgb="FFFFCC99"/>
      <color rgb="FFCCFFFF"/>
      <color rgb="FFCCFF99"/>
      <color rgb="FF66CCFF"/>
      <color rgb="FFFF33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1</xdr:col>
      <xdr:colOff>1476375</xdr:colOff>
      <xdr:row>3</xdr:row>
      <xdr:rowOff>209550</xdr:rowOff>
    </xdr:to>
    <xdr:pic>
      <xdr:nvPicPr>
        <xdr:cNvPr id="3085" name="Picture 4" descr="UFV_BW_JPG15398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5725"/>
          <a:ext cx="18954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8"/>
  <sheetViews>
    <sheetView tabSelected="1" zoomScaleNormal="100" workbookViewId="0">
      <selection activeCell="A130" sqref="A130:G130"/>
    </sheetView>
  </sheetViews>
  <sheetFormatPr defaultRowHeight="12.5"/>
  <cols>
    <col min="1" max="1" width="10.81640625" customWidth="1"/>
    <col min="2" max="2" width="31" customWidth="1"/>
    <col min="3" max="3" width="10.26953125" customWidth="1"/>
    <col min="4" max="4" width="10" bestFit="1" customWidth="1"/>
    <col min="5" max="5" width="11" customWidth="1"/>
    <col min="6" max="6" width="7.81640625" customWidth="1"/>
    <col min="7" max="7" width="7.7265625" customWidth="1"/>
    <col min="8" max="9" width="9.26953125" bestFit="1" customWidth="1"/>
    <col min="10" max="10" width="11.453125" customWidth="1"/>
  </cols>
  <sheetData>
    <row r="1" spans="1:10">
      <c r="A1" s="211"/>
      <c r="B1" s="211"/>
    </row>
    <row r="2" spans="1:10">
      <c r="A2" s="211"/>
      <c r="B2" s="211"/>
    </row>
    <row r="3" spans="1:10">
      <c r="A3" s="211"/>
      <c r="B3" s="211"/>
    </row>
    <row r="4" spans="1:10" ht="19.5" customHeight="1">
      <c r="A4" s="211"/>
      <c r="B4" s="211"/>
      <c r="C4" s="12"/>
      <c r="D4" s="12"/>
      <c r="E4" s="3"/>
      <c r="F4" s="4"/>
      <c r="I4" s="1"/>
      <c r="J4" s="1"/>
    </row>
    <row r="5" spans="1:10" ht="26.25" customHeight="1">
      <c r="A5" s="212" t="s">
        <v>21</v>
      </c>
      <c r="B5" s="212"/>
      <c r="C5" s="212"/>
      <c r="D5" s="212"/>
      <c r="E5" s="212"/>
      <c r="F5" s="212"/>
      <c r="G5" s="212"/>
      <c r="I5" s="1"/>
      <c r="J5" s="1"/>
    </row>
    <row r="6" spans="1:10" ht="12.75" customHeight="1">
      <c r="A6" s="231" t="s">
        <v>23</v>
      </c>
      <c r="B6" s="232"/>
      <c r="C6" s="233"/>
      <c r="D6" s="233"/>
      <c r="E6" s="233"/>
      <c r="F6" s="233"/>
      <c r="G6" s="233"/>
      <c r="I6" s="1"/>
      <c r="J6" s="1"/>
    </row>
    <row r="7" spans="1:10">
      <c r="A7" s="232"/>
      <c r="B7" s="232"/>
      <c r="C7" s="233"/>
      <c r="D7" s="233"/>
      <c r="E7" s="233"/>
      <c r="F7" s="233"/>
      <c r="G7" s="233"/>
      <c r="I7" s="1"/>
      <c r="J7" s="1"/>
    </row>
    <row r="8" spans="1:10">
      <c r="A8" s="232"/>
      <c r="B8" s="232"/>
      <c r="C8" s="233"/>
      <c r="D8" s="233"/>
      <c r="E8" s="233"/>
      <c r="F8" s="233"/>
      <c r="G8" s="233"/>
      <c r="I8" s="1"/>
      <c r="J8" s="1"/>
    </row>
    <row r="9" spans="1:10" ht="3.75" customHeight="1">
      <c r="A9" s="234"/>
      <c r="B9" s="234"/>
      <c r="C9" s="233"/>
      <c r="D9" s="233"/>
      <c r="E9" s="233"/>
      <c r="F9" s="233"/>
      <c r="G9" s="233"/>
      <c r="I9" s="1"/>
      <c r="J9" s="1"/>
    </row>
    <row r="10" spans="1:10" ht="13">
      <c r="A10" s="22" t="s">
        <v>40</v>
      </c>
      <c r="B10" s="13"/>
      <c r="C10" s="14" t="s">
        <v>41</v>
      </c>
      <c r="D10" s="16"/>
      <c r="E10" s="13"/>
      <c r="F10" s="16"/>
      <c r="G10" s="17"/>
      <c r="I10" s="1"/>
      <c r="J10" s="28"/>
    </row>
    <row r="11" spans="1:10" ht="13.5" thickBot="1">
      <c r="A11" s="22" t="s">
        <v>43</v>
      </c>
      <c r="B11" s="17"/>
      <c r="C11" s="14" t="s">
        <v>39</v>
      </c>
      <c r="D11" s="18">
        <f ca="1">TODAY()</f>
        <v>45132</v>
      </c>
      <c r="E11" s="18"/>
      <c r="F11" s="16"/>
      <c r="G11" s="17"/>
      <c r="I11" s="1"/>
      <c r="J11" s="1"/>
    </row>
    <row r="12" spans="1:10" ht="13.5" hidden="1" thickBot="1">
      <c r="A12" s="22"/>
      <c r="B12" s="17"/>
      <c r="C12" s="14"/>
      <c r="D12" s="15"/>
      <c r="E12" s="18"/>
      <c r="F12" s="16"/>
      <c r="G12" s="17"/>
      <c r="I12" s="1"/>
      <c r="J12" s="1"/>
    </row>
    <row r="13" spans="1:10" ht="30.75" customHeight="1" thickTop="1" thickBot="1">
      <c r="A13" s="29" t="s">
        <v>19</v>
      </c>
      <c r="B13" s="30" t="s">
        <v>15</v>
      </c>
      <c r="C13" s="31" t="s">
        <v>16</v>
      </c>
      <c r="D13" s="31" t="s">
        <v>17</v>
      </c>
      <c r="E13" s="30" t="s">
        <v>0</v>
      </c>
      <c r="F13" s="30" t="s">
        <v>1</v>
      </c>
      <c r="G13" s="32" t="s">
        <v>24</v>
      </c>
      <c r="I13" s="1"/>
      <c r="J13" s="1"/>
    </row>
    <row r="14" spans="1:10" ht="20.25" customHeight="1" thickTop="1" thickBot="1">
      <c r="A14" s="216" t="s">
        <v>58</v>
      </c>
      <c r="B14" s="223"/>
      <c r="C14" s="223"/>
      <c r="D14" s="223"/>
      <c r="E14" s="223"/>
      <c r="F14" s="223"/>
      <c r="G14" s="224"/>
    </row>
    <row r="15" spans="1:10" ht="15.75" customHeight="1" thickTop="1" thickBot="1">
      <c r="A15" s="216" t="s">
        <v>57</v>
      </c>
      <c r="B15" s="242"/>
      <c r="C15" s="242"/>
      <c r="D15" s="242"/>
      <c r="E15" s="242"/>
      <c r="F15" s="242"/>
      <c r="G15" s="243"/>
    </row>
    <row r="16" spans="1:10" ht="13.5" thickTop="1">
      <c r="A16" s="213" t="s">
        <v>47</v>
      </c>
      <c r="B16" s="214"/>
      <c r="C16" s="214"/>
      <c r="D16" s="214"/>
      <c r="E16" s="214"/>
      <c r="F16" s="214"/>
      <c r="G16" s="215"/>
    </row>
    <row r="17" spans="1:10" ht="12.75" customHeight="1">
      <c r="A17" s="40"/>
      <c r="B17" s="33"/>
      <c r="C17" s="33"/>
      <c r="D17" s="33"/>
      <c r="E17" s="33"/>
      <c r="F17" s="41" t="s">
        <v>14</v>
      </c>
      <c r="G17" s="39">
        <v>0</v>
      </c>
      <c r="H17" s="19">
        <v>3</v>
      </c>
      <c r="I17" s="27">
        <f>VLOOKUP(F17,$J$145:$K$158,2,FALSE)</f>
        <v>0</v>
      </c>
      <c r="J17" s="27">
        <f t="shared" ref="J17:J22" si="0">+I17*G17</f>
        <v>0</v>
      </c>
    </row>
    <row r="18" spans="1:10" ht="12.75" customHeight="1">
      <c r="A18" s="40"/>
      <c r="B18" s="33"/>
      <c r="C18" s="33"/>
      <c r="D18" s="33"/>
      <c r="E18" s="33"/>
      <c r="F18" s="41" t="s">
        <v>14</v>
      </c>
      <c r="G18" s="39">
        <v>0</v>
      </c>
      <c r="H18" s="19">
        <v>3</v>
      </c>
      <c r="I18" s="27">
        <f>VLOOKUP(F18,$J$145:$K$158,2,FALSE)</f>
        <v>0</v>
      </c>
      <c r="J18" s="27">
        <f t="shared" si="0"/>
        <v>0</v>
      </c>
    </row>
    <row r="19" spans="1:10" ht="12.75" customHeight="1">
      <c r="A19" s="40"/>
      <c r="B19" s="33"/>
      <c r="C19" s="33"/>
      <c r="D19" s="33"/>
      <c r="E19" s="33"/>
      <c r="F19" s="41" t="s">
        <v>14</v>
      </c>
      <c r="G19" s="39">
        <v>0</v>
      </c>
      <c r="H19" s="19">
        <v>3</v>
      </c>
      <c r="I19" s="27">
        <f>VLOOKUP(F19,$J$145:$K$158,2,FALSE)</f>
        <v>0</v>
      </c>
      <c r="J19" s="27">
        <f t="shared" si="0"/>
        <v>0</v>
      </c>
    </row>
    <row r="20" spans="1:10" ht="12.75" customHeight="1">
      <c r="A20" s="235" t="s">
        <v>49</v>
      </c>
      <c r="B20" s="236"/>
      <c r="C20" s="236"/>
      <c r="D20" s="236"/>
      <c r="E20" s="236"/>
      <c r="F20" s="236"/>
      <c r="G20" s="237"/>
      <c r="H20" s="61"/>
      <c r="I20" s="27"/>
      <c r="J20" s="27"/>
    </row>
    <row r="21" spans="1:10" ht="12.75" customHeight="1">
      <c r="A21" s="140"/>
      <c r="B21" s="123"/>
      <c r="C21" s="123"/>
      <c r="D21" s="123"/>
      <c r="E21" s="123"/>
      <c r="F21" s="126" t="s">
        <v>14</v>
      </c>
      <c r="G21" s="125">
        <v>0</v>
      </c>
      <c r="H21" s="124">
        <v>3</v>
      </c>
      <c r="I21" s="27">
        <f>VLOOKUP(F21,$J$145:$K$158,2,FALSE)</f>
        <v>0</v>
      </c>
      <c r="J21" s="27">
        <f t="shared" ref="J21" si="1">+I21*G21</f>
        <v>0</v>
      </c>
    </row>
    <row r="22" spans="1:10" ht="12.75" customHeight="1">
      <c r="A22" s="40"/>
      <c r="B22" s="33"/>
      <c r="C22" s="33"/>
      <c r="D22" s="33"/>
      <c r="E22" s="33"/>
      <c r="F22" s="41" t="s">
        <v>14</v>
      </c>
      <c r="G22" s="39">
        <v>0</v>
      </c>
      <c r="H22" s="19">
        <v>3</v>
      </c>
      <c r="I22" s="27">
        <f>VLOOKUP(F22,$J$145:$K$158,2,FALSE)</f>
        <v>0</v>
      </c>
      <c r="J22" s="27">
        <f t="shared" si="0"/>
        <v>0</v>
      </c>
    </row>
    <row r="23" spans="1:10" ht="12.75" customHeight="1">
      <c r="A23" s="235" t="s">
        <v>36</v>
      </c>
      <c r="B23" s="240"/>
      <c r="C23" s="240"/>
      <c r="D23" s="240"/>
      <c r="E23" s="240"/>
      <c r="F23" s="240"/>
      <c r="G23" s="241"/>
      <c r="H23" s="61"/>
      <c r="I23" s="27"/>
      <c r="J23" s="27"/>
    </row>
    <row r="24" spans="1:10" ht="12.75" customHeight="1">
      <c r="A24" s="40"/>
      <c r="B24" s="33"/>
      <c r="C24" s="33"/>
      <c r="D24" s="33"/>
      <c r="E24" s="33"/>
      <c r="F24" s="41" t="s">
        <v>14</v>
      </c>
      <c r="G24" s="39">
        <v>0</v>
      </c>
      <c r="H24" s="19">
        <v>3</v>
      </c>
      <c r="I24" s="27">
        <f>VLOOKUP(F24,$J$145:$K$158,2,FALSE)</f>
        <v>0</v>
      </c>
      <c r="J24" s="27">
        <f>+I24*G24</f>
        <v>0</v>
      </c>
    </row>
    <row r="25" spans="1:10" ht="27.65" customHeight="1">
      <c r="A25" s="225" t="s">
        <v>55</v>
      </c>
      <c r="B25" s="226"/>
      <c r="C25" s="226"/>
      <c r="D25" s="226"/>
      <c r="E25" s="226"/>
      <c r="F25" s="226"/>
      <c r="G25" s="227"/>
      <c r="H25" s="61"/>
      <c r="I25" s="27"/>
      <c r="J25" s="27"/>
    </row>
    <row r="26" spans="1:10" ht="12.75" customHeight="1">
      <c r="A26" s="42"/>
      <c r="B26" s="43"/>
      <c r="C26" s="43"/>
      <c r="D26" s="43"/>
      <c r="E26" s="43"/>
      <c r="F26" s="44" t="s">
        <v>14</v>
      </c>
      <c r="G26" s="45">
        <v>0</v>
      </c>
      <c r="H26" s="24">
        <v>3</v>
      </c>
      <c r="I26" s="27">
        <f>VLOOKUP(F26,$J$145:$K$158,2,FALSE)</f>
        <v>0</v>
      </c>
      <c r="J26" s="27">
        <f>+I26*G26</f>
        <v>0</v>
      </c>
    </row>
    <row r="27" spans="1:10" ht="12.75" customHeight="1">
      <c r="A27" s="225" t="s">
        <v>52</v>
      </c>
      <c r="B27" s="226"/>
      <c r="C27" s="226"/>
      <c r="D27" s="226"/>
      <c r="E27" s="226"/>
      <c r="F27" s="226"/>
      <c r="G27" s="227"/>
      <c r="H27" s="62"/>
      <c r="I27" s="27"/>
      <c r="J27" s="27"/>
    </row>
    <row r="28" spans="1:10" ht="12.75" customHeight="1">
      <c r="A28" s="138"/>
      <c r="B28" s="58"/>
      <c r="C28" s="58"/>
      <c r="D28" s="59"/>
      <c r="E28" s="58"/>
      <c r="F28" s="59" t="s">
        <v>14</v>
      </c>
      <c r="G28" s="60">
        <v>0</v>
      </c>
      <c r="H28" s="25">
        <v>3</v>
      </c>
      <c r="I28" s="27">
        <f>VLOOKUP(F28,$J$145:$K$158,2,FALSE)</f>
        <v>0</v>
      </c>
      <c r="J28" s="27">
        <f>+I28*G28</f>
        <v>0</v>
      </c>
    </row>
    <row r="29" spans="1:10" ht="13.5" customHeight="1">
      <c r="A29" s="225" t="s">
        <v>56</v>
      </c>
      <c r="B29" s="226"/>
      <c r="C29" s="226"/>
      <c r="D29" s="226"/>
      <c r="E29" s="226"/>
      <c r="F29" s="226"/>
      <c r="G29" s="227"/>
      <c r="H29" s="62"/>
      <c r="I29" s="27"/>
      <c r="J29" s="27"/>
    </row>
    <row r="30" spans="1:10" ht="13.5" customHeight="1">
      <c r="A30" s="139"/>
      <c r="B30" s="134"/>
      <c r="C30" s="134"/>
      <c r="D30" s="43"/>
      <c r="E30" s="134"/>
      <c r="F30" s="135" t="s">
        <v>14</v>
      </c>
      <c r="G30" s="136">
        <v>0</v>
      </c>
      <c r="H30" s="24">
        <v>3</v>
      </c>
      <c r="I30" s="27">
        <f>VLOOKUP(F30,$J$145:$K$158,2,FALSE)</f>
        <v>0</v>
      </c>
      <c r="J30" s="27">
        <f>+I30*G30</f>
        <v>0</v>
      </c>
    </row>
    <row r="31" spans="1:10" ht="12.75" customHeight="1" thickBot="1">
      <c r="A31" s="46"/>
      <c r="B31" s="47"/>
      <c r="C31" s="48"/>
      <c r="D31" s="43"/>
      <c r="E31" s="47"/>
      <c r="F31" s="48" t="s">
        <v>14</v>
      </c>
      <c r="G31" s="49">
        <v>0</v>
      </c>
      <c r="H31" s="25">
        <v>3</v>
      </c>
      <c r="I31" s="27">
        <f>VLOOKUP(F31,$J$145:$K$158,2,FALSE)</f>
        <v>0</v>
      </c>
      <c r="J31" s="27">
        <f>+I31*G31</f>
        <v>0</v>
      </c>
    </row>
    <row r="32" spans="1:10" s="128" customFormat="1" ht="15.75" customHeight="1" thickTop="1">
      <c r="A32" s="220" t="s">
        <v>82</v>
      </c>
      <c r="B32" s="221"/>
      <c r="C32" s="221"/>
      <c r="D32" s="221"/>
      <c r="E32" s="221"/>
      <c r="F32" s="221"/>
      <c r="G32" s="222"/>
      <c r="H32" s="133"/>
      <c r="I32" s="127"/>
      <c r="J32" s="127"/>
    </row>
    <row r="33" spans="1:12" s="128" customFormat="1" ht="15.75" customHeight="1">
      <c r="A33" s="244" t="s">
        <v>81</v>
      </c>
      <c r="B33" s="245"/>
      <c r="C33" s="245"/>
      <c r="D33" s="245"/>
      <c r="E33" s="245"/>
      <c r="F33" s="245"/>
      <c r="G33" s="246"/>
      <c r="H33" s="133"/>
      <c r="I33" s="127"/>
      <c r="J33" s="127"/>
    </row>
    <row r="34" spans="1:12" ht="14.25" customHeight="1">
      <c r="A34" s="50"/>
      <c r="B34" s="51"/>
      <c r="C34" s="51"/>
      <c r="D34" s="43"/>
      <c r="E34" s="51"/>
      <c r="F34" s="52" t="s">
        <v>14</v>
      </c>
      <c r="G34" s="53">
        <v>0</v>
      </c>
      <c r="H34" s="19">
        <v>4</v>
      </c>
      <c r="I34" s="27">
        <f>VLOOKUP(F34,$J$145:$K$158,2,FALSE)</f>
        <v>0</v>
      </c>
      <c r="J34" s="27">
        <f t="shared" ref="J34:J36" si="2">+I34*G34</f>
        <v>0</v>
      </c>
    </row>
    <row r="35" spans="1:12" ht="14.25" customHeight="1">
      <c r="A35" s="54"/>
      <c r="B35" s="55"/>
      <c r="C35" s="55"/>
      <c r="D35" s="55"/>
      <c r="E35" s="55"/>
      <c r="F35" s="41" t="s">
        <v>14</v>
      </c>
      <c r="G35" s="56">
        <v>0</v>
      </c>
      <c r="H35" s="19">
        <v>4</v>
      </c>
      <c r="I35" s="27">
        <f>VLOOKUP(F35,$J$145:$K$158,2,FALSE)</f>
        <v>0</v>
      </c>
      <c r="J35" s="27">
        <f t="shared" si="2"/>
        <v>0</v>
      </c>
    </row>
    <row r="36" spans="1:12" ht="14.25" customHeight="1">
      <c r="A36" s="54"/>
      <c r="B36" s="55"/>
      <c r="C36" s="55"/>
      <c r="D36" s="55"/>
      <c r="E36" s="55"/>
      <c r="F36" s="41" t="s">
        <v>14</v>
      </c>
      <c r="G36" s="56">
        <v>0</v>
      </c>
      <c r="H36" s="19">
        <v>6</v>
      </c>
      <c r="I36" s="27">
        <f>VLOOKUP(F36,$J$145:$K$158,2,FALSE)</f>
        <v>0</v>
      </c>
      <c r="J36" s="27">
        <f t="shared" si="2"/>
        <v>0</v>
      </c>
    </row>
    <row r="37" spans="1:12" ht="14.25" customHeight="1">
      <c r="A37" s="228" t="s">
        <v>50</v>
      </c>
      <c r="B37" s="229"/>
      <c r="C37" s="229"/>
      <c r="D37" s="229"/>
      <c r="E37" s="229"/>
      <c r="F37" s="229"/>
      <c r="G37" s="230"/>
      <c r="H37" s="61"/>
      <c r="I37" s="27"/>
      <c r="J37" s="27"/>
    </row>
    <row r="38" spans="1:12" ht="14.25" customHeight="1">
      <c r="A38" s="50"/>
      <c r="B38" s="51"/>
      <c r="C38" s="51"/>
      <c r="D38" s="51"/>
      <c r="E38" s="51"/>
      <c r="F38" s="52" t="s">
        <v>14</v>
      </c>
      <c r="G38" s="53">
        <v>0</v>
      </c>
      <c r="H38" s="19">
        <v>3</v>
      </c>
      <c r="I38" s="27">
        <f>VLOOKUP(F38,$J$145:$K$158,2,FALSE)</f>
        <v>0</v>
      </c>
      <c r="J38" s="27">
        <f t="shared" ref="J38" si="3">+I38*G38</f>
        <v>0</v>
      </c>
    </row>
    <row r="39" spans="1:12" ht="13" thickBot="1">
      <c r="A39" s="238" t="s">
        <v>25</v>
      </c>
      <c r="B39" s="239"/>
      <c r="C39" s="77"/>
      <c r="D39" s="77"/>
      <c r="E39" s="77"/>
      <c r="F39" s="121">
        <f>SUM(G17:G38)</f>
        <v>0</v>
      </c>
      <c r="G39" s="78"/>
      <c r="H39" s="70"/>
      <c r="I39" s="27"/>
      <c r="J39" s="27">
        <f>SUM(J17:J38)</f>
        <v>0</v>
      </c>
      <c r="K39" s="1">
        <f>SUM(J34:J38)</f>
        <v>0</v>
      </c>
      <c r="L39" s="17" t="s">
        <v>29</v>
      </c>
    </row>
    <row r="40" spans="1:12" ht="20.25" customHeight="1" thickTop="1" thickBot="1">
      <c r="A40" s="216" t="s">
        <v>22</v>
      </c>
      <c r="B40" s="217"/>
      <c r="C40" s="218"/>
      <c r="D40" s="218"/>
      <c r="E40" s="218"/>
      <c r="F40" s="218"/>
      <c r="G40" s="219"/>
      <c r="H40" s="8"/>
      <c r="I40" s="27"/>
      <c r="J40" s="27"/>
    </row>
    <row r="41" spans="1:12" ht="14.25" customHeight="1" thickTop="1">
      <c r="A41" s="176" t="s">
        <v>27</v>
      </c>
      <c r="B41" s="177"/>
      <c r="C41" s="177"/>
      <c r="D41" s="177"/>
      <c r="E41" s="177"/>
      <c r="F41" s="177"/>
      <c r="G41" s="178"/>
      <c r="I41" s="17"/>
      <c r="J41" s="17"/>
    </row>
    <row r="42" spans="1:12">
      <c r="A42" s="34"/>
      <c r="B42" s="35"/>
      <c r="C42" s="35"/>
      <c r="D42" s="36"/>
      <c r="E42" s="35"/>
      <c r="F42" s="36" t="s">
        <v>14</v>
      </c>
      <c r="G42" s="37">
        <v>0</v>
      </c>
      <c r="H42" s="24">
        <v>3</v>
      </c>
      <c r="I42" s="27">
        <f t="shared" ref="I42:I47" si="4">VLOOKUP(F42,$J$145:$K$158,2,FALSE)</f>
        <v>0</v>
      </c>
      <c r="J42" s="27">
        <f t="shared" ref="J42:J47" si="5">+I42*G42</f>
        <v>0</v>
      </c>
    </row>
    <row r="43" spans="1:12">
      <c r="A43" s="34"/>
      <c r="B43" s="35"/>
      <c r="C43" s="35"/>
      <c r="D43" s="36"/>
      <c r="E43" s="35"/>
      <c r="F43" s="36" t="s">
        <v>14</v>
      </c>
      <c r="G43" s="37">
        <v>0</v>
      </c>
      <c r="H43" s="24">
        <v>3</v>
      </c>
      <c r="I43" s="27">
        <f t="shared" si="4"/>
        <v>0</v>
      </c>
      <c r="J43" s="27">
        <f t="shared" si="5"/>
        <v>0</v>
      </c>
    </row>
    <row r="44" spans="1:12">
      <c r="A44" s="34"/>
      <c r="B44" s="35"/>
      <c r="C44" s="35"/>
      <c r="D44" s="36"/>
      <c r="E44" s="35"/>
      <c r="F44" s="36" t="s">
        <v>14</v>
      </c>
      <c r="G44" s="37">
        <v>0</v>
      </c>
      <c r="H44" s="24">
        <v>3</v>
      </c>
      <c r="I44" s="27">
        <f t="shared" si="4"/>
        <v>0</v>
      </c>
      <c r="J44" s="27">
        <f t="shared" si="5"/>
        <v>0</v>
      </c>
    </row>
    <row r="45" spans="1:12">
      <c r="A45" s="34"/>
      <c r="B45" s="35"/>
      <c r="C45" s="35"/>
      <c r="D45" s="36"/>
      <c r="E45" s="35"/>
      <c r="F45" s="36" t="s">
        <v>14</v>
      </c>
      <c r="G45" s="37">
        <v>0</v>
      </c>
      <c r="H45" s="24">
        <v>3</v>
      </c>
      <c r="I45" s="27">
        <f t="shared" si="4"/>
        <v>0</v>
      </c>
      <c r="J45" s="27">
        <f t="shared" si="5"/>
        <v>0</v>
      </c>
    </row>
    <row r="46" spans="1:12" hidden="1">
      <c r="A46" s="34"/>
      <c r="B46" s="35"/>
      <c r="C46" s="35"/>
      <c r="D46" s="36"/>
      <c r="E46" s="35"/>
      <c r="F46" s="36" t="s">
        <v>14</v>
      </c>
      <c r="G46" s="37">
        <v>0</v>
      </c>
      <c r="H46" s="24">
        <v>3</v>
      </c>
      <c r="I46" s="27">
        <f t="shared" si="4"/>
        <v>0</v>
      </c>
      <c r="J46" s="27">
        <f t="shared" si="5"/>
        <v>0</v>
      </c>
    </row>
    <row r="47" spans="1:12" hidden="1">
      <c r="A47" s="34"/>
      <c r="B47" s="35"/>
      <c r="C47" s="35"/>
      <c r="D47" s="36"/>
      <c r="E47" s="35"/>
      <c r="F47" s="36" t="s">
        <v>14</v>
      </c>
      <c r="G47" s="37">
        <v>0</v>
      </c>
      <c r="H47" s="24">
        <v>3</v>
      </c>
      <c r="I47" s="27">
        <f t="shared" si="4"/>
        <v>0</v>
      </c>
      <c r="J47" s="27">
        <f t="shared" si="5"/>
        <v>0</v>
      </c>
      <c r="K47" s="1">
        <f>SUM(G42:G47)</f>
        <v>0</v>
      </c>
      <c r="L47" s="17" t="s">
        <v>31</v>
      </c>
    </row>
    <row r="48" spans="1:12" ht="13">
      <c r="A48" s="179" t="s">
        <v>28</v>
      </c>
      <c r="B48" s="180"/>
      <c r="C48" s="180"/>
      <c r="D48" s="180"/>
      <c r="E48" s="180"/>
      <c r="F48" s="180"/>
      <c r="G48" s="181"/>
      <c r="H48" s="62"/>
      <c r="I48" s="27"/>
      <c r="J48" s="27"/>
      <c r="K48" s="1">
        <f>SUM(J42:J47)</f>
        <v>0</v>
      </c>
      <c r="L48" s="17" t="s">
        <v>32</v>
      </c>
    </row>
    <row r="49" spans="1:11">
      <c r="A49" s="40"/>
      <c r="B49" s="33"/>
      <c r="C49" s="33"/>
      <c r="D49" s="33"/>
      <c r="E49" s="33"/>
      <c r="F49" s="38" t="s">
        <v>14</v>
      </c>
      <c r="G49" s="39">
        <v>0</v>
      </c>
      <c r="H49" s="26">
        <v>3</v>
      </c>
      <c r="I49" s="27">
        <f t="shared" ref="I49:I60" si="6">VLOOKUP(F49,$J$145:$K$158,2,FALSE)</f>
        <v>0</v>
      </c>
      <c r="J49" s="27">
        <f t="shared" ref="J49:J54" si="7">+I49*G49</f>
        <v>0</v>
      </c>
    </row>
    <row r="50" spans="1:11">
      <c r="A50" s="40"/>
      <c r="B50" s="33"/>
      <c r="C50" s="33"/>
      <c r="D50" s="33"/>
      <c r="E50" s="33"/>
      <c r="F50" s="38" t="s">
        <v>14</v>
      </c>
      <c r="G50" s="39">
        <v>0</v>
      </c>
      <c r="H50" s="26">
        <v>3</v>
      </c>
      <c r="I50" s="27">
        <f t="shared" si="6"/>
        <v>0</v>
      </c>
      <c r="J50" s="27">
        <f t="shared" si="7"/>
        <v>0</v>
      </c>
    </row>
    <row r="51" spans="1:11">
      <c r="A51" s="40"/>
      <c r="B51" s="33"/>
      <c r="C51" s="33"/>
      <c r="D51" s="33"/>
      <c r="E51" s="33"/>
      <c r="F51" s="38" t="s">
        <v>14</v>
      </c>
      <c r="G51" s="39">
        <v>0</v>
      </c>
      <c r="H51" s="26">
        <v>3</v>
      </c>
      <c r="I51" s="27">
        <f t="shared" si="6"/>
        <v>0</v>
      </c>
      <c r="J51" s="27">
        <f t="shared" si="7"/>
        <v>0</v>
      </c>
    </row>
    <row r="52" spans="1:11">
      <c r="A52" s="40"/>
      <c r="B52" s="33"/>
      <c r="C52" s="33"/>
      <c r="D52" s="33"/>
      <c r="E52" s="33"/>
      <c r="F52" s="38" t="s">
        <v>14</v>
      </c>
      <c r="G52" s="39">
        <v>0</v>
      </c>
      <c r="H52" s="26">
        <v>3</v>
      </c>
      <c r="I52" s="27">
        <f t="shared" si="6"/>
        <v>0</v>
      </c>
      <c r="J52" s="27">
        <f t="shared" si="7"/>
        <v>0</v>
      </c>
    </row>
    <row r="53" spans="1:11" hidden="1">
      <c r="A53" s="40"/>
      <c r="B53" s="33"/>
      <c r="C53" s="33"/>
      <c r="D53" s="33"/>
      <c r="E53" s="33"/>
      <c r="F53" s="38" t="s">
        <v>14</v>
      </c>
      <c r="G53" s="39">
        <v>0</v>
      </c>
      <c r="H53" s="26">
        <v>3</v>
      </c>
      <c r="I53" s="27">
        <f t="shared" si="6"/>
        <v>0</v>
      </c>
      <c r="J53" s="27">
        <f t="shared" si="7"/>
        <v>0</v>
      </c>
    </row>
    <row r="54" spans="1:11" hidden="1">
      <c r="A54" s="40"/>
      <c r="B54" s="33"/>
      <c r="C54" s="33"/>
      <c r="D54" s="33"/>
      <c r="E54" s="33"/>
      <c r="F54" s="38" t="s">
        <v>14</v>
      </c>
      <c r="G54" s="39">
        <v>0</v>
      </c>
      <c r="H54" s="26">
        <v>3</v>
      </c>
      <c r="I54" s="27">
        <f t="shared" si="6"/>
        <v>0</v>
      </c>
      <c r="J54" s="27">
        <f t="shared" si="7"/>
        <v>0</v>
      </c>
    </row>
    <row r="55" spans="1:11" hidden="1">
      <c r="A55" s="40"/>
      <c r="B55" s="33"/>
      <c r="C55" s="33"/>
      <c r="D55" s="33"/>
      <c r="E55" s="33"/>
      <c r="F55" s="38" t="s">
        <v>14</v>
      </c>
      <c r="G55" s="39">
        <v>0</v>
      </c>
      <c r="H55" s="26">
        <v>3</v>
      </c>
      <c r="I55" s="27">
        <f t="shared" si="6"/>
        <v>0</v>
      </c>
      <c r="J55" s="27">
        <f t="shared" ref="J55:J60" si="8">+I55*G55</f>
        <v>0</v>
      </c>
    </row>
    <row r="56" spans="1:11" hidden="1">
      <c r="A56" s="40"/>
      <c r="B56" s="33"/>
      <c r="C56" s="33"/>
      <c r="D56" s="33"/>
      <c r="E56" s="33"/>
      <c r="F56" s="38" t="s">
        <v>14</v>
      </c>
      <c r="G56" s="39">
        <v>0</v>
      </c>
      <c r="H56" s="26">
        <v>3</v>
      </c>
      <c r="I56" s="27">
        <f t="shared" si="6"/>
        <v>0</v>
      </c>
      <c r="J56" s="27">
        <f t="shared" si="8"/>
        <v>0</v>
      </c>
    </row>
    <row r="57" spans="1:11" hidden="1">
      <c r="A57" s="40"/>
      <c r="B57" s="33"/>
      <c r="C57" s="33"/>
      <c r="D57" s="33"/>
      <c r="E57" s="33"/>
      <c r="F57" s="38" t="s">
        <v>14</v>
      </c>
      <c r="G57" s="39">
        <v>0</v>
      </c>
      <c r="H57" s="26">
        <v>3</v>
      </c>
      <c r="I57" s="27">
        <f t="shared" si="6"/>
        <v>0</v>
      </c>
      <c r="J57" s="27">
        <f t="shared" si="8"/>
        <v>0</v>
      </c>
    </row>
    <row r="58" spans="1:11" hidden="1">
      <c r="A58" s="40"/>
      <c r="B58" s="33"/>
      <c r="C58" s="33"/>
      <c r="D58" s="33"/>
      <c r="E58" s="33"/>
      <c r="F58" s="38" t="s">
        <v>14</v>
      </c>
      <c r="G58" s="39">
        <v>0</v>
      </c>
      <c r="H58" s="26">
        <v>3</v>
      </c>
      <c r="I58" s="27">
        <f t="shared" si="6"/>
        <v>0</v>
      </c>
      <c r="J58" s="27">
        <f t="shared" si="8"/>
        <v>0</v>
      </c>
    </row>
    <row r="59" spans="1:11" hidden="1">
      <c r="A59" s="40"/>
      <c r="B59" s="33"/>
      <c r="C59" s="33"/>
      <c r="D59" s="33"/>
      <c r="E59" s="33"/>
      <c r="F59" s="38" t="s">
        <v>14</v>
      </c>
      <c r="G59" s="39">
        <v>0</v>
      </c>
      <c r="H59" s="26">
        <v>3</v>
      </c>
      <c r="I59" s="27">
        <f t="shared" si="6"/>
        <v>0</v>
      </c>
      <c r="J59" s="27">
        <f t="shared" si="8"/>
        <v>0</v>
      </c>
    </row>
    <row r="60" spans="1:11" hidden="1">
      <c r="A60" s="40"/>
      <c r="B60" s="33"/>
      <c r="C60" s="33"/>
      <c r="D60" s="33"/>
      <c r="E60" s="33"/>
      <c r="F60" s="38" t="s">
        <v>14</v>
      </c>
      <c r="G60" s="39">
        <v>0</v>
      </c>
      <c r="H60" s="26">
        <v>3</v>
      </c>
      <c r="I60" s="27">
        <f t="shared" si="6"/>
        <v>0</v>
      </c>
      <c r="J60" s="27">
        <f t="shared" si="8"/>
        <v>0</v>
      </c>
    </row>
    <row r="61" spans="1:11" ht="13" thickBot="1">
      <c r="A61" s="79" t="s">
        <v>26</v>
      </c>
      <c r="B61" s="80"/>
      <c r="C61" s="80"/>
      <c r="D61" s="80"/>
      <c r="E61" s="80"/>
      <c r="F61" s="122">
        <f>SUM(G42:G54)</f>
        <v>0</v>
      </c>
      <c r="G61" s="81"/>
      <c r="H61" s="66"/>
      <c r="I61" s="27"/>
      <c r="J61" s="27">
        <f>SUM(J42:J60)</f>
        <v>0</v>
      </c>
      <c r="K61" s="1">
        <f>SUM(J42:J47)</f>
        <v>0</v>
      </c>
    </row>
    <row r="62" spans="1:11" ht="19.5" customHeight="1" thickTop="1" thickBot="1">
      <c r="A62" s="194" t="s">
        <v>62</v>
      </c>
      <c r="B62" s="195"/>
      <c r="C62" s="195"/>
      <c r="D62" s="195"/>
      <c r="E62" s="195"/>
      <c r="F62" s="195"/>
      <c r="G62" s="196"/>
      <c r="H62" s="71"/>
      <c r="I62" s="27"/>
      <c r="J62" s="27"/>
    </row>
    <row r="63" spans="1:11" ht="15.75" customHeight="1" thickTop="1">
      <c r="A63" s="144" t="s">
        <v>45</v>
      </c>
      <c r="B63" s="145"/>
      <c r="C63" s="145"/>
      <c r="D63" s="145"/>
      <c r="E63" s="145"/>
      <c r="F63" s="145"/>
      <c r="G63" s="146"/>
      <c r="H63" s="71"/>
      <c r="I63" s="27"/>
      <c r="J63" s="27"/>
    </row>
    <row r="64" spans="1:11" ht="12.75" customHeight="1">
      <c r="A64" s="150" t="s">
        <v>60</v>
      </c>
      <c r="B64" s="151"/>
      <c r="C64" s="151"/>
      <c r="D64" s="151"/>
      <c r="E64" s="151"/>
      <c r="F64" s="151"/>
      <c r="G64" s="152"/>
      <c r="H64" s="67"/>
      <c r="I64" s="27"/>
      <c r="J64" s="27"/>
    </row>
    <row r="65" spans="1:12">
      <c r="A65" s="40"/>
      <c r="B65" s="33"/>
      <c r="C65" s="33"/>
      <c r="D65" s="33"/>
      <c r="E65" s="33"/>
      <c r="F65" s="38" t="s">
        <v>14</v>
      </c>
      <c r="G65" s="39">
        <v>0</v>
      </c>
      <c r="H65" s="26">
        <v>3</v>
      </c>
      <c r="I65" s="27">
        <f>VLOOKUP(F65,$J$145:$K$158,2,FALSE)</f>
        <v>0</v>
      </c>
      <c r="J65" s="27">
        <f t="shared" ref="J65" si="9">+I65*G65</f>
        <v>0</v>
      </c>
    </row>
    <row r="66" spans="1:12">
      <c r="A66" s="40"/>
      <c r="B66" s="33"/>
      <c r="C66" s="33"/>
      <c r="D66" s="33"/>
      <c r="E66" s="33"/>
      <c r="F66" s="38" t="s">
        <v>14</v>
      </c>
      <c r="G66" s="39">
        <v>0</v>
      </c>
      <c r="H66" s="26">
        <v>3</v>
      </c>
      <c r="I66" s="27">
        <f>VLOOKUP(F66,$J$145:$K$158,2,FALSE)</f>
        <v>0</v>
      </c>
      <c r="J66" s="27">
        <f t="shared" ref="J66:J67" si="10">+I66*G66</f>
        <v>0</v>
      </c>
    </row>
    <row r="67" spans="1:12">
      <c r="A67" s="40"/>
      <c r="B67" s="33"/>
      <c r="C67" s="33"/>
      <c r="D67" s="33"/>
      <c r="E67" s="33"/>
      <c r="F67" s="38" t="s">
        <v>14</v>
      </c>
      <c r="G67" s="39">
        <v>0</v>
      </c>
      <c r="H67" s="26">
        <v>3</v>
      </c>
      <c r="I67" s="27">
        <f>VLOOKUP(F67,$J$145:$K$158,2,FALSE)</f>
        <v>0</v>
      </c>
      <c r="J67" s="27">
        <f t="shared" si="10"/>
        <v>0</v>
      </c>
    </row>
    <row r="68" spans="1:12">
      <c r="A68" s="40"/>
      <c r="B68" s="33"/>
      <c r="C68" s="33"/>
      <c r="D68" s="33"/>
      <c r="E68" s="33"/>
      <c r="F68" s="38" t="s">
        <v>14</v>
      </c>
      <c r="G68" s="39">
        <v>0</v>
      </c>
      <c r="H68" s="26">
        <v>3</v>
      </c>
      <c r="I68" s="27">
        <f>VLOOKUP(F68,$J$145:$K$158,2,FALSE)</f>
        <v>0</v>
      </c>
      <c r="J68" s="27">
        <f t="shared" ref="J68" si="11">+I68*G68</f>
        <v>0</v>
      </c>
    </row>
    <row r="69" spans="1:12">
      <c r="A69" s="40"/>
      <c r="B69" s="33"/>
      <c r="C69" s="33"/>
      <c r="D69" s="33"/>
      <c r="E69" s="33"/>
      <c r="F69" s="38" t="s">
        <v>14</v>
      </c>
      <c r="G69" s="39">
        <v>0</v>
      </c>
      <c r="H69" s="26">
        <v>3</v>
      </c>
      <c r="I69" s="27">
        <f>VLOOKUP(F69,$J$145:$K$158,2,FALSE)</f>
        <v>0</v>
      </c>
      <c r="J69" s="27">
        <f t="shared" ref="J69" si="12">+I69*G69</f>
        <v>0</v>
      </c>
    </row>
    <row r="70" spans="1:12" ht="12.75" customHeight="1">
      <c r="A70" s="150" t="s">
        <v>80</v>
      </c>
      <c r="B70" s="151"/>
      <c r="C70" s="151"/>
      <c r="D70" s="151"/>
      <c r="E70" s="151"/>
      <c r="F70" s="151"/>
      <c r="G70" s="152"/>
      <c r="H70" s="67"/>
      <c r="I70" s="27"/>
      <c r="J70" s="27"/>
    </row>
    <row r="71" spans="1:12" ht="13" thickBot="1">
      <c r="A71" s="40"/>
      <c r="B71" s="33"/>
      <c r="C71" s="33"/>
      <c r="D71" s="33"/>
      <c r="E71" s="33"/>
      <c r="F71" s="38" t="s">
        <v>14</v>
      </c>
      <c r="G71" s="39">
        <v>0</v>
      </c>
      <c r="H71" s="26">
        <v>3</v>
      </c>
      <c r="I71" s="27">
        <f>VLOOKUP(F71,$J$145:$K$158,2,FALSE)</f>
        <v>0</v>
      </c>
      <c r="J71" s="27">
        <f t="shared" ref="J71" si="13">+I71*G71</f>
        <v>0</v>
      </c>
    </row>
    <row r="72" spans="1:12" ht="15.75" customHeight="1" thickTop="1">
      <c r="A72" s="144" t="s">
        <v>53</v>
      </c>
      <c r="B72" s="206"/>
      <c r="C72" s="206"/>
      <c r="D72" s="206"/>
      <c r="E72" s="206"/>
      <c r="F72" s="206"/>
      <c r="G72" s="207"/>
      <c r="H72" s="71"/>
      <c r="I72" s="27"/>
      <c r="J72" s="27"/>
    </row>
    <row r="73" spans="1:12" ht="13">
      <c r="A73" s="159" t="s">
        <v>61</v>
      </c>
      <c r="B73" s="160"/>
      <c r="C73" s="160"/>
      <c r="D73" s="160"/>
      <c r="E73" s="160"/>
      <c r="F73" s="160"/>
      <c r="G73" s="161"/>
      <c r="H73" s="67"/>
      <c r="I73" s="27"/>
      <c r="J73" s="27"/>
    </row>
    <row r="74" spans="1:12">
      <c r="A74" s="40"/>
      <c r="B74" s="33"/>
      <c r="C74" s="33"/>
      <c r="D74" s="33"/>
      <c r="E74" s="33"/>
      <c r="F74" s="38" t="s">
        <v>14</v>
      </c>
      <c r="G74" s="39">
        <v>0</v>
      </c>
      <c r="H74" s="26">
        <v>3</v>
      </c>
      <c r="I74" s="27">
        <f>VLOOKUP(F74,$J$145:$K$158,2,FALSE)</f>
        <v>0</v>
      </c>
      <c r="J74" s="27">
        <f>+I74*G74</f>
        <v>0</v>
      </c>
    </row>
    <row r="75" spans="1:12">
      <c r="A75" s="40"/>
      <c r="B75" s="33"/>
      <c r="C75" s="33"/>
      <c r="D75" s="33"/>
      <c r="E75" s="33"/>
      <c r="F75" s="38" t="s">
        <v>14</v>
      </c>
      <c r="G75" s="39">
        <v>0</v>
      </c>
      <c r="H75" s="26">
        <v>3</v>
      </c>
      <c r="I75" s="27">
        <f>VLOOKUP(F75,$J$145:$K$158,2,FALSE)</f>
        <v>0</v>
      </c>
      <c r="J75" s="27">
        <f>+I75*G75</f>
        <v>0</v>
      </c>
    </row>
    <row r="76" spans="1:12">
      <c r="A76" s="40"/>
      <c r="B76" s="33"/>
      <c r="C76" s="33"/>
      <c r="D76" s="33"/>
      <c r="E76" s="33"/>
      <c r="F76" s="38" t="s">
        <v>14</v>
      </c>
      <c r="G76" s="39">
        <v>0</v>
      </c>
      <c r="H76" s="26">
        <v>3</v>
      </c>
      <c r="I76" s="27">
        <f>VLOOKUP(F76,$J$145:$K$158,2,FALSE)</f>
        <v>0</v>
      </c>
      <c r="J76" s="27">
        <f>+I76*G76</f>
        <v>0</v>
      </c>
    </row>
    <row r="77" spans="1:12">
      <c r="A77" s="40"/>
      <c r="B77" s="33"/>
      <c r="C77" s="33"/>
      <c r="D77" s="33"/>
      <c r="E77" s="33"/>
      <c r="F77" s="38" t="s">
        <v>14</v>
      </c>
      <c r="G77" s="39">
        <v>0</v>
      </c>
      <c r="H77" s="26">
        <v>3</v>
      </c>
      <c r="I77" s="27">
        <f>VLOOKUP(F77,$J$145:$K$158,2,FALSE)</f>
        <v>0</v>
      </c>
      <c r="J77" s="27">
        <f>+I77*G77</f>
        <v>0</v>
      </c>
    </row>
    <row r="78" spans="1:12">
      <c r="A78" s="40"/>
      <c r="B78" s="33"/>
      <c r="C78" s="33"/>
      <c r="D78" s="33"/>
      <c r="E78" s="33"/>
      <c r="F78" s="38" t="s">
        <v>14</v>
      </c>
      <c r="G78" s="39">
        <v>0</v>
      </c>
      <c r="H78" s="26">
        <v>3</v>
      </c>
      <c r="I78" s="27">
        <f>VLOOKUP(F78,$J$145:$K$158,2,FALSE)</f>
        <v>0</v>
      </c>
      <c r="J78" s="27">
        <f>+I78*G78</f>
        <v>0</v>
      </c>
    </row>
    <row r="79" spans="1:12" ht="13">
      <c r="A79" s="82"/>
      <c r="B79" s="89" t="s">
        <v>75</v>
      </c>
      <c r="C79" s="83"/>
      <c r="D79" s="83"/>
      <c r="E79" s="83" t="s">
        <v>20</v>
      </c>
      <c r="F79" s="84">
        <f>+SUM(G65:G78)</f>
        <v>0</v>
      </c>
      <c r="G79" s="85"/>
      <c r="H79" s="66"/>
      <c r="I79" s="27"/>
      <c r="J79" s="27">
        <f>SUM(J65:J78)</f>
        <v>0</v>
      </c>
      <c r="K79" s="1">
        <f>SUM(G74:G78)</f>
        <v>0</v>
      </c>
      <c r="L79" s="17" t="s">
        <v>31</v>
      </c>
    </row>
    <row r="80" spans="1:12" ht="13.5" thickBot="1">
      <c r="A80" s="86"/>
      <c r="B80" s="90" t="s">
        <v>72</v>
      </c>
      <c r="C80" s="87" t="e">
        <f>J79/F79</f>
        <v>#DIV/0!</v>
      </c>
      <c r="D80" s="87"/>
      <c r="E80" s="87"/>
      <c r="F80" s="87"/>
      <c r="G80" s="88"/>
      <c r="H80" s="71"/>
      <c r="I80" s="27"/>
      <c r="J80" s="27"/>
      <c r="K80" s="1">
        <f>SUM(J74:J78)</f>
        <v>0</v>
      </c>
      <c r="L80" s="17" t="s">
        <v>32</v>
      </c>
    </row>
    <row r="81" spans="1:10" ht="20.25" customHeight="1" thickTop="1" thickBot="1">
      <c r="A81" s="163" t="s">
        <v>65</v>
      </c>
      <c r="B81" s="164"/>
      <c r="C81" s="164"/>
      <c r="D81" s="164"/>
      <c r="E81" s="164"/>
      <c r="F81" s="164"/>
      <c r="G81" s="165"/>
      <c r="H81" s="71"/>
      <c r="I81" s="27"/>
      <c r="J81" s="27"/>
    </row>
    <row r="82" spans="1:10" ht="15.75" customHeight="1" thickTop="1">
      <c r="A82" s="162" t="s">
        <v>54</v>
      </c>
      <c r="B82" s="145"/>
      <c r="C82" s="145"/>
      <c r="D82" s="145"/>
      <c r="E82" s="145"/>
      <c r="F82" s="145"/>
      <c r="G82" s="146"/>
      <c r="H82" s="71"/>
      <c r="I82" s="27"/>
      <c r="J82" s="27"/>
    </row>
    <row r="83" spans="1:10" ht="12.75" customHeight="1">
      <c r="A83" s="166" t="s">
        <v>63</v>
      </c>
      <c r="B83" s="167"/>
      <c r="C83" s="167"/>
      <c r="D83" s="167"/>
      <c r="E83" s="167"/>
      <c r="F83" s="167"/>
      <c r="G83" s="168"/>
      <c r="H83" s="67"/>
      <c r="I83" s="27"/>
      <c r="J83" s="27"/>
    </row>
    <row r="84" spans="1:10">
      <c r="A84" s="40"/>
      <c r="B84" s="33"/>
      <c r="C84" s="33"/>
      <c r="D84" s="33"/>
      <c r="E84" s="33"/>
      <c r="F84" s="38" t="s">
        <v>14</v>
      </c>
      <c r="G84" s="39">
        <v>0</v>
      </c>
      <c r="H84" s="26">
        <v>3</v>
      </c>
      <c r="I84" s="27">
        <f>VLOOKUP(F84,$J$145:$K$158,2,FALSE)</f>
        <v>0</v>
      </c>
      <c r="J84" s="27">
        <f t="shared" ref="J84" si="14">+I84*G84</f>
        <v>0</v>
      </c>
    </row>
    <row r="85" spans="1:10">
      <c r="A85" s="40"/>
      <c r="B85" s="33"/>
      <c r="C85" s="33"/>
      <c r="D85" s="33"/>
      <c r="E85" s="33"/>
      <c r="F85" s="38" t="s">
        <v>14</v>
      </c>
      <c r="G85" s="39">
        <v>0</v>
      </c>
      <c r="H85" s="26">
        <v>3</v>
      </c>
      <c r="I85" s="27">
        <f>VLOOKUP(F85,$J$145:$K$158,2,FALSE)</f>
        <v>0</v>
      </c>
      <c r="J85" s="27">
        <f t="shared" ref="J85:J86" si="15">+I85*G85</f>
        <v>0</v>
      </c>
    </row>
    <row r="86" spans="1:10">
      <c r="A86" s="40"/>
      <c r="B86" s="33"/>
      <c r="C86" s="33"/>
      <c r="D86" s="33"/>
      <c r="E86" s="33"/>
      <c r="F86" s="38" t="s">
        <v>14</v>
      </c>
      <c r="G86" s="39">
        <v>0</v>
      </c>
      <c r="H86" s="26">
        <v>3</v>
      </c>
      <c r="I86" s="27">
        <f>VLOOKUP(F86,$J$145:$K$158,2,FALSE)</f>
        <v>0</v>
      </c>
      <c r="J86" s="27">
        <f t="shared" si="15"/>
        <v>0</v>
      </c>
    </row>
    <row r="87" spans="1:10" ht="13">
      <c r="A87" s="197" t="s">
        <v>83</v>
      </c>
      <c r="B87" s="198"/>
      <c r="C87" s="198"/>
      <c r="D87" s="198"/>
      <c r="E87" s="198"/>
      <c r="F87" s="198"/>
      <c r="G87" s="199"/>
      <c r="H87" s="69"/>
      <c r="I87" s="27"/>
      <c r="J87" s="27"/>
    </row>
    <row r="88" spans="1:10" ht="14.25" customHeight="1">
      <c r="A88" s="40"/>
      <c r="B88" s="33"/>
      <c r="C88" s="33"/>
      <c r="D88" s="33"/>
      <c r="E88" s="33"/>
      <c r="F88" s="38" t="s">
        <v>14</v>
      </c>
      <c r="G88" s="39">
        <v>0</v>
      </c>
      <c r="H88" s="26">
        <v>3</v>
      </c>
      <c r="I88" s="27">
        <f>VLOOKUP(F88,$J$145:$K$158,2,FALSE)</f>
        <v>0</v>
      </c>
      <c r="J88" s="27">
        <f>+I88*G88</f>
        <v>0</v>
      </c>
    </row>
    <row r="89" spans="1:10" ht="14.25" customHeight="1">
      <c r="A89" s="40"/>
      <c r="B89" s="33"/>
      <c r="C89" s="33"/>
      <c r="D89" s="33"/>
      <c r="E89" s="33"/>
      <c r="F89" s="38" t="s">
        <v>14</v>
      </c>
      <c r="G89" s="39">
        <v>0</v>
      </c>
      <c r="H89" s="137">
        <v>3</v>
      </c>
      <c r="I89" s="27">
        <f>VLOOKUP(F89,$J$145:$K$158,2,FALSE)</f>
        <v>0</v>
      </c>
      <c r="J89" s="27">
        <f>+I89*G89</f>
        <v>0</v>
      </c>
    </row>
    <row r="90" spans="1:10" ht="15.75" customHeight="1">
      <c r="A90" s="169" t="s">
        <v>66</v>
      </c>
      <c r="B90" s="170"/>
      <c r="C90" s="170"/>
      <c r="D90" s="170"/>
      <c r="E90" s="170"/>
      <c r="F90" s="170"/>
      <c r="G90" s="171"/>
      <c r="H90" s="71"/>
      <c r="I90" s="27"/>
      <c r="J90" s="27"/>
    </row>
    <row r="91" spans="1:10" ht="12.75" customHeight="1">
      <c r="A91" s="147" t="s">
        <v>64</v>
      </c>
      <c r="B91" s="172"/>
      <c r="C91" s="172"/>
      <c r="D91" s="172"/>
      <c r="E91" s="172"/>
      <c r="F91" s="172"/>
      <c r="G91" s="173"/>
      <c r="H91" s="67"/>
      <c r="I91" s="27"/>
      <c r="J91" s="27"/>
    </row>
    <row r="92" spans="1:10">
      <c r="A92" s="40"/>
      <c r="B92" s="33"/>
      <c r="C92" s="33"/>
      <c r="D92" s="33"/>
      <c r="E92" s="33"/>
      <c r="F92" s="38" t="s">
        <v>14</v>
      </c>
      <c r="G92" s="39">
        <v>0</v>
      </c>
      <c r="H92" s="26">
        <v>4</v>
      </c>
      <c r="I92" s="27">
        <f>VLOOKUP(F92,$J$145:$K$158,2,FALSE)</f>
        <v>0</v>
      </c>
      <c r="J92" s="27">
        <f>+I92*G92</f>
        <v>0</v>
      </c>
    </row>
    <row r="93" spans="1:10">
      <c r="A93" s="40"/>
      <c r="B93" s="33"/>
      <c r="C93" s="33"/>
      <c r="D93" s="33"/>
      <c r="E93" s="33"/>
      <c r="F93" s="38" t="s">
        <v>14</v>
      </c>
      <c r="G93" s="39">
        <v>0</v>
      </c>
      <c r="H93" s="26">
        <v>4</v>
      </c>
      <c r="I93" s="27">
        <f>VLOOKUP(F93,$J$145:$K$158,2,FALSE)</f>
        <v>0</v>
      </c>
      <c r="J93" s="27">
        <f t="shared" ref="J93" si="16">+I93*G93</f>
        <v>0</v>
      </c>
    </row>
    <row r="94" spans="1:10" ht="25.5" customHeight="1">
      <c r="A94" s="147" t="s">
        <v>84</v>
      </c>
      <c r="B94" s="148"/>
      <c r="C94" s="148"/>
      <c r="D94" s="148"/>
      <c r="E94" s="148"/>
      <c r="F94" s="148"/>
      <c r="G94" s="149"/>
      <c r="H94" s="69"/>
      <c r="I94" s="27"/>
      <c r="J94" s="27"/>
    </row>
    <row r="95" spans="1:10">
      <c r="A95" s="40"/>
      <c r="B95" s="33"/>
      <c r="C95" s="33"/>
      <c r="D95" s="33"/>
      <c r="E95" s="33"/>
      <c r="F95" s="38" t="s">
        <v>14</v>
      </c>
      <c r="G95" s="39">
        <v>0</v>
      </c>
      <c r="H95" s="26">
        <v>4</v>
      </c>
      <c r="I95" s="27">
        <f>VLOOKUP(F95,$J$145:$K$158,2,FALSE)</f>
        <v>0</v>
      </c>
      <c r="J95" s="27">
        <f>+I95*G95</f>
        <v>0</v>
      </c>
    </row>
    <row r="96" spans="1:10">
      <c r="A96" s="40"/>
      <c r="B96" s="33"/>
      <c r="C96" s="33"/>
      <c r="D96" s="33"/>
      <c r="E96" s="33"/>
      <c r="F96" s="38" t="s">
        <v>14</v>
      </c>
      <c r="G96" s="39">
        <v>0</v>
      </c>
      <c r="H96" s="137">
        <v>4</v>
      </c>
      <c r="I96" s="27">
        <f>VLOOKUP(F96,$J$145:$K$158,2,FALSE)</f>
        <v>0</v>
      </c>
      <c r="J96" s="27">
        <f>+I96*G96</f>
        <v>0</v>
      </c>
    </row>
    <row r="97" spans="1:12">
      <c r="A97" s="40"/>
      <c r="B97" s="33"/>
      <c r="C97" s="33"/>
      <c r="D97" s="33"/>
      <c r="E97" s="33"/>
      <c r="F97" s="38" t="s">
        <v>14</v>
      </c>
      <c r="G97" s="39">
        <v>0</v>
      </c>
      <c r="H97" s="137">
        <v>4</v>
      </c>
      <c r="I97" s="27">
        <f>VLOOKUP(F97,$J$145:$K$158,2,FALSE)</f>
        <v>0</v>
      </c>
      <c r="J97" s="27">
        <f>+I97*G97</f>
        <v>0</v>
      </c>
    </row>
    <row r="98" spans="1:12" ht="13">
      <c r="A98" s="73"/>
      <c r="B98" s="94" t="s">
        <v>76</v>
      </c>
      <c r="C98" s="74"/>
      <c r="D98" s="74"/>
      <c r="E98" s="74" t="s">
        <v>20</v>
      </c>
      <c r="F98" s="75"/>
      <c r="G98" s="76"/>
      <c r="H98" s="66"/>
      <c r="I98" s="27"/>
      <c r="J98" s="27">
        <f>SUM(J84:J95)</f>
        <v>0</v>
      </c>
      <c r="K98" s="1">
        <f>SUM(G92:G95)</f>
        <v>0</v>
      </c>
      <c r="L98" s="17" t="s">
        <v>31</v>
      </c>
    </row>
    <row r="99" spans="1:12" ht="13.5" thickBot="1">
      <c r="A99" s="91"/>
      <c r="B99" s="95" t="s">
        <v>71</v>
      </c>
      <c r="C99" s="92" t="e">
        <f>J98/F98</f>
        <v>#DIV/0!</v>
      </c>
      <c r="D99" s="92"/>
      <c r="E99" s="92"/>
      <c r="F99" s="92"/>
      <c r="G99" s="93"/>
      <c r="H99" s="71"/>
      <c r="I99" s="27"/>
      <c r="J99" s="27"/>
      <c r="K99" s="1">
        <f>SUM(J92:J95)</f>
        <v>0</v>
      </c>
      <c r="L99" s="17" t="s">
        <v>32</v>
      </c>
    </row>
    <row r="100" spans="1:12" ht="19.5" customHeight="1" thickTop="1" thickBot="1">
      <c r="A100" s="208" t="s">
        <v>79</v>
      </c>
      <c r="B100" s="209"/>
      <c r="C100" s="209"/>
      <c r="D100" s="209"/>
      <c r="E100" s="209"/>
      <c r="F100" s="209"/>
      <c r="G100" s="210"/>
      <c r="H100" s="71"/>
      <c r="I100" s="27"/>
      <c r="J100" s="27"/>
    </row>
    <row r="101" spans="1:12" ht="15.75" customHeight="1" thickTop="1">
      <c r="A101" s="156" t="s">
        <v>45</v>
      </c>
      <c r="B101" s="145"/>
      <c r="C101" s="145"/>
      <c r="D101" s="145"/>
      <c r="E101" s="145"/>
      <c r="F101" s="145"/>
      <c r="G101" s="146"/>
      <c r="H101" s="71"/>
      <c r="I101" s="27"/>
      <c r="J101" s="27"/>
    </row>
    <row r="102" spans="1:12" ht="13">
      <c r="A102" s="153" t="s">
        <v>67</v>
      </c>
      <c r="B102" s="154"/>
      <c r="C102" s="154"/>
      <c r="D102" s="154"/>
      <c r="E102" s="154"/>
      <c r="F102" s="154"/>
      <c r="G102" s="155"/>
      <c r="H102" s="67"/>
      <c r="I102" s="27"/>
      <c r="J102" s="27"/>
    </row>
    <row r="103" spans="1:12">
      <c r="A103" s="40"/>
      <c r="B103" s="33"/>
      <c r="C103" s="33"/>
      <c r="D103" s="33"/>
      <c r="E103" s="33"/>
      <c r="F103" s="38" t="s">
        <v>14</v>
      </c>
      <c r="G103" s="39">
        <v>0</v>
      </c>
      <c r="H103" s="26">
        <v>3</v>
      </c>
      <c r="I103" s="27">
        <f t="shared" ref="I103:I108" si="17">VLOOKUP(F103,$J$145:$K$158,2,FALSE)</f>
        <v>0</v>
      </c>
      <c r="J103" s="27">
        <f t="shared" ref="J103:J108" si="18">+I103*G103</f>
        <v>0</v>
      </c>
    </row>
    <row r="104" spans="1:12">
      <c r="A104" s="40"/>
      <c r="B104" s="33"/>
      <c r="C104" s="33"/>
      <c r="D104" s="33"/>
      <c r="E104" s="33"/>
      <c r="F104" s="38" t="s">
        <v>14</v>
      </c>
      <c r="G104" s="39">
        <v>0</v>
      </c>
      <c r="H104" s="26">
        <v>3</v>
      </c>
      <c r="I104" s="27">
        <f t="shared" si="17"/>
        <v>0</v>
      </c>
      <c r="J104" s="27">
        <f t="shared" si="18"/>
        <v>0</v>
      </c>
    </row>
    <row r="105" spans="1:12">
      <c r="A105" s="40"/>
      <c r="B105" s="33"/>
      <c r="C105" s="33"/>
      <c r="D105" s="33"/>
      <c r="E105" s="33"/>
      <c r="F105" s="38" t="s">
        <v>14</v>
      </c>
      <c r="G105" s="39">
        <v>0</v>
      </c>
      <c r="H105" s="26">
        <v>3</v>
      </c>
      <c r="I105" s="27">
        <f t="shared" si="17"/>
        <v>0</v>
      </c>
      <c r="J105" s="27">
        <f t="shared" si="18"/>
        <v>0</v>
      </c>
    </row>
    <row r="106" spans="1:12">
      <c r="A106" s="40"/>
      <c r="B106" s="33"/>
      <c r="C106" s="33"/>
      <c r="D106" s="33"/>
      <c r="E106" s="33"/>
      <c r="F106" s="38" t="s">
        <v>14</v>
      </c>
      <c r="G106" s="39">
        <v>0</v>
      </c>
      <c r="H106" s="26">
        <v>3</v>
      </c>
      <c r="I106" s="27">
        <f t="shared" si="17"/>
        <v>0</v>
      </c>
      <c r="J106" s="27">
        <f t="shared" si="18"/>
        <v>0</v>
      </c>
    </row>
    <row r="107" spans="1:12">
      <c r="A107" s="40"/>
      <c r="B107" s="33"/>
      <c r="C107" s="33"/>
      <c r="D107" s="33"/>
      <c r="E107" s="33"/>
      <c r="F107" s="38" t="s">
        <v>14</v>
      </c>
      <c r="G107" s="39">
        <v>0</v>
      </c>
      <c r="H107" s="26">
        <v>3</v>
      </c>
      <c r="I107" s="27">
        <f t="shared" si="17"/>
        <v>0</v>
      </c>
      <c r="J107" s="27">
        <f t="shared" si="18"/>
        <v>0</v>
      </c>
    </row>
    <row r="108" spans="1:12" ht="13" thickBot="1">
      <c r="A108" s="40"/>
      <c r="B108" s="33"/>
      <c r="C108" s="33"/>
      <c r="D108" s="33"/>
      <c r="E108" s="33"/>
      <c r="F108" s="38" t="s">
        <v>14</v>
      </c>
      <c r="G108" s="39">
        <v>0</v>
      </c>
      <c r="H108" s="26">
        <v>3</v>
      </c>
      <c r="I108" s="27">
        <f t="shared" si="17"/>
        <v>0</v>
      </c>
      <c r="J108" s="27">
        <f t="shared" si="18"/>
        <v>0</v>
      </c>
    </row>
    <row r="109" spans="1:12" s="128" customFormat="1" ht="15.75" customHeight="1" thickTop="1">
      <c r="A109" s="156" t="s">
        <v>69</v>
      </c>
      <c r="B109" s="157"/>
      <c r="C109" s="157"/>
      <c r="D109" s="157"/>
      <c r="E109" s="157"/>
      <c r="F109" s="157"/>
      <c r="G109" s="158"/>
      <c r="H109" s="129"/>
      <c r="I109" s="127"/>
      <c r="J109" s="127"/>
    </row>
    <row r="110" spans="1:12" ht="13.5" customHeight="1">
      <c r="A110" s="130" t="s">
        <v>68</v>
      </c>
      <c r="B110" s="131"/>
      <c r="C110" s="131"/>
      <c r="D110" s="131"/>
      <c r="E110" s="131"/>
      <c r="F110" s="131"/>
      <c r="G110" s="132"/>
      <c r="H110" s="67"/>
      <c r="I110" s="27"/>
      <c r="J110" s="27"/>
    </row>
    <row r="111" spans="1:12">
      <c r="A111" s="40"/>
      <c r="B111" s="33"/>
      <c r="C111" s="33"/>
      <c r="D111" s="33"/>
      <c r="E111" s="33"/>
      <c r="F111" s="38" t="s">
        <v>14</v>
      </c>
      <c r="G111" s="39">
        <v>0</v>
      </c>
      <c r="H111" s="26">
        <v>3</v>
      </c>
      <c r="I111" s="27">
        <f>VLOOKUP(F111,$J$145:$K$158,2,FALSE)</f>
        <v>0</v>
      </c>
      <c r="J111" s="27">
        <f>+I111*G111</f>
        <v>0</v>
      </c>
    </row>
    <row r="112" spans="1:12">
      <c r="A112" s="40"/>
      <c r="B112" s="33"/>
      <c r="C112" s="33"/>
      <c r="D112" s="33"/>
      <c r="E112" s="33"/>
      <c r="F112" s="38" t="s">
        <v>14</v>
      </c>
      <c r="G112" s="39">
        <v>0</v>
      </c>
      <c r="H112" s="26">
        <v>3</v>
      </c>
      <c r="I112" s="27">
        <f>VLOOKUP(F112,$J$145:$K$158,2,FALSE)</f>
        <v>0</v>
      </c>
      <c r="J112" s="27">
        <f>+I112*G112</f>
        <v>0</v>
      </c>
    </row>
    <row r="113" spans="1:12">
      <c r="A113" s="40"/>
      <c r="B113" s="33"/>
      <c r="C113" s="33"/>
      <c r="D113" s="33"/>
      <c r="E113" s="33"/>
      <c r="F113" s="38" t="s">
        <v>14</v>
      </c>
      <c r="G113" s="39">
        <v>0</v>
      </c>
      <c r="H113" s="26">
        <v>3</v>
      </c>
      <c r="I113" s="27">
        <f>VLOOKUP(F113,$J$145:$K$158,2,FALSE)</f>
        <v>0</v>
      </c>
      <c r="J113" s="27">
        <f>+I113*G113</f>
        <v>0</v>
      </c>
    </row>
    <row r="114" spans="1:12">
      <c r="A114" s="40"/>
      <c r="B114" s="33"/>
      <c r="C114" s="33"/>
      <c r="D114" s="33"/>
      <c r="E114" s="33"/>
      <c r="F114" s="38" t="s">
        <v>14</v>
      </c>
      <c r="G114" s="39">
        <v>0</v>
      </c>
      <c r="H114" s="26">
        <v>3</v>
      </c>
      <c r="I114" s="27">
        <f>VLOOKUP(F114,$J$145:$K$158,2,FALSE)</f>
        <v>0</v>
      </c>
      <c r="J114" s="27">
        <f>+I114*G114</f>
        <v>0</v>
      </c>
    </row>
    <row r="115" spans="1:12" ht="13">
      <c r="A115" s="141" t="s">
        <v>78</v>
      </c>
      <c r="B115" s="142"/>
      <c r="C115" s="142"/>
      <c r="D115" s="142"/>
      <c r="E115" s="142"/>
      <c r="F115" s="142"/>
      <c r="G115" s="143"/>
      <c r="H115" s="69"/>
      <c r="I115" s="27"/>
      <c r="J115" s="27"/>
    </row>
    <row r="116" spans="1:12">
      <c r="A116" s="40"/>
      <c r="B116" s="33"/>
      <c r="C116" s="33"/>
      <c r="D116" s="33"/>
      <c r="E116" s="33"/>
      <c r="F116" s="38" t="s">
        <v>14</v>
      </c>
      <c r="G116" s="39">
        <v>0</v>
      </c>
      <c r="H116" s="26">
        <v>3</v>
      </c>
      <c r="I116" s="27">
        <f>VLOOKUP(F116,$J$145:$K$158,2,FALSE)</f>
        <v>0</v>
      </c>
      <c r="J116" s="27">
        <f>+I116*G116</f>
        <v>0</v>
      </c>
    </row>
    <row r="117" spans="1:12">
      <c r="A117" s="40"/>
      <c r="B117" s="33"/>
      <c r="C117" s="33"/>
      <c r="D117" s="33"/>
      <c r="E117" s="33"/>
      <c r="F117" s="38" t="s">
        <v>14</v>
      </c>
      <c r="G117" s="39">
        <v>0</v>
      </c>
      <c r="H117" s="26">
        <v>3</v>
      </c>
      <c r="I117" s="27">
        <f>VLOOKUP(F117,$J$145:$K$158,2,FALSE)</f>
        <v>0</v>
      </c>
      <c r="J117" s="27">
        <f>+I117*G117</f>
        <v>0</v>
      </c>
      <c r="K117" s="1"/>
    </row>
    <row r="118" spans="1:12" ht="12.75" customHeight="1">
      <c r="A118" s="100"/>
      <c r="B118" s="104" t="s">
        <v>70</v>
      </c>
      <c r="C118" s="101"/>
      <c r="D118" s="101"/>
      <c r="E118" s="101"/>
      <c r="F118" s="102"/>
      <c r="G118" s="103"/>
      <c r="H118" s="99"/>
      <c r="I118" s="27"/>
      <c r="J118" s="27">
        <f>SUM(J103:J117)</f>
        <v>0</v>
      </c>
      <c r="K118" s="1">
        <f>SUM(G111:G117)</f>
        <v>0</v>
      </c>
      <c r="L118" s="17" t="s">
        <v>31</v>
      </c>
    </row>
    <row r="119" spans="1:12" ht="12.75" customHeight="1" thickBot="1">
      <c r="A119" s="100"/>
      <c r="B119" s="104" t="s">
        <v>77</v>
      </c>
      <c r="C119" s="101"/>
      <c r="D119" s="101"/>
      <c r="E119" s="101"/>
      <c r="F119" s="102"/>
      <c r="G119" s="103"/>
      <c r="H119" s="99"/>
      <c r="I119" s="27"/>
      <c r="J119" s="27"/>
      <c r="K119" s="1">
        <f>SUM(J114:J118)</f>
        <v>0</v>
      </c>
      <c r="L119" t="s">
        <v>32</v>
      </c>
    </row>
    <row r="120" spans="1:12" ht="21" customHeight="1" thickTop="1" thickBot="1">
      <c r="A120" s="185" t="s">
        <v>59</v>
      </c>
      <c r="B120" s="186"/>
      <c r="C120" s="186"/>
      <c r="D120" s="186"/>
      <c r="E120" s="186"/>
      <c r="F120" s="186"/>
      <c r="G120" s="187"/>
      <c r="H120" s="71"/>
      <c r="I120" s="27"/>
      <c r="J120" s="27"/>
    </row>
    <row r="121" spans="1:12" ht="15.75" customHeight="1" thickTop="1">
      <c r="A121" s="191" t="s">
        <v>45</v>
      </c>
      <c r="B121" s="204"/>
      <c r="C121" s="204"/>
      <c r="D121" s="204"/>
      <c r="E121" s="204"/>
      <c r="F121" s="204"/>
      <c r="G121" s="205"/>
      <c r="H121" s="71"/>
      <c r="I121" s="27"/>
      <c r="J121" s="27"/>
    </row>
    <row r="122" spans="1:12" ht="13.5" customHeight="1">
      <c r="A122" s="182" t="s">
        <v>51</v>
      </c>
      <c r="B122" s="183"/>
      <c r="C122" s="183"/>
      <c r="D122" s="183"/>
      <c r="E122" s="183"/>
      <c r="F122" s="183"/>
      <c r="G122" s="184"/>
      <c r="H122" s="67"/>
      <c r="I122" s="27"/>
      <c r="J122" s="27"/>
    </row>
    <row r="123" spans="1:12">
      <c r="A123" s="40"/>
      <c r="B123" s="33"/>
      <c r="C123" s="33"/>
      <c r="D123" s="33"/>
      <c r="E123" s="33"/>
      <c r="F123" s="38" t="s">
        <v>14</v>
      </c>
      <c r="G123" s="39">
        <v>0</v>
      </c>
      <c r="H123" s="26">
        <v>3</v>
      </c>
      <c r="I123" s="27">
        <f>VLOOKUP(F123,$J$145:$K$158,2,FALSE)</f>
        <v>0</v>
      </c>
      <c r="J123" s="27">
        <f>+I123*G123</f>
        <v>0</v>
      </c>
    </row>
    <row r="124" spans="1:12">
      <c r="A124" s="40"/>
      <c r="B124" s="33"/>
      <c r="C124" s="33"/>
      <c r="D124" s="33"/>
      <c r="E124" s="33"/>
      <c r="F124" s="38" t="s">
        <v>14</v>
      </c>
      <c r="G124" s="39">
        <v>0</v>
      </c>
      <c r="H124" s="26">
        <v>3</v>
      </c>
      <c r="I124" s="27">
        <f>VLOOKUP(F124,$J$145:$K$158,2,FALSE)</f>
        <v>0</v>
      </c>
      <c r="J124" s="27">
        <f>+I124*G124</f>
        <v>0</v>
      </c>
    </row>
    <row r="125" spans="1:12">
      <c r="A125" s="40"/>
      <c r="B125" s="33"/>
      <c r="C125" s="33"/>
      <c r="D125" s="33"/>
      <c r="E125" s="33"/>
      <c r="F125" s="38" t="s">
        <v>14</v>
      </c>
      <c r="G125" s="39">
        <v>0</v>
      </c>
      <c r="H125" s="26">
        <v>3</v>
      </c>
      <c r="I125" s="27">
        <f>VLOOKUP(F125,$J$145:$K$158,2,FALSE)</f>
        <v>0</v>
      </c>
      <c r="J125" s="27">
        <f>+I125*G125</f>
        <v>0</v>
      </c>
    </row>
    <row r="126" spans="1:12">
      <c r="A126" s="40"/>
      <c r="B126" s="33"/>
      <c r="C126" s="33"/>
      <c r="D126" s="33"/>
      <c r="E126" s="33"/>
      <c r="F126" s="38" t="s">
        <v>14</v>
      </c>
      <c r="G126" s="39">
        <v>0</v>
      </c>
      <c r="H126" s="26">
        <v>3</v>
      </c>
      <c r="I126" s="27">
        <f>VLOOKUP(F126,$J$145:$K$158,2,FALSE)</f>
        <v>0</v>
      </c>
      <c r="J126" s="27">
        <f>+I126*G126</f>
        <v>0</v>
      </c>
    </row>
    <row r="127" spans="1:12">
      <c r="A127" s="40"/>
      <c r="B127" s="33"/>
      <c r="C127" s="33"/>
      <c r="D127" s="33"/>
      <c r="E127" s="33"/>
      <c r="F127" s="38" t="s">
        <v>14</v>
      </c>
      <c r="G127" s="39">
        <v>0</v>
      </c>
      <c r="H127" s="26">
        <v>3</v>
      </c>
      <c r="I127" s="27">
        <f>VLOOKUP(F127,$J$145:$K$158,2,FALSE)</f>
        <v>0</v>
      </c>
      <c r="J127" s="27">
        <f>+I127*G127</f>
        <v>0</v>
      </c>
    </row>
    <row r="128" spans="1:12" ht="12.75" customHeight="1">
      <c r="A128" s="188" t="s">
        <v>42</v>
      </c>
      <c r="B128" s="189"/>
      <c r="C128" s="189"/>
      <c r="D128" s="189"/>
      <c r="E128" s="189"/>
      <c r="F128" s="189"/>
      <c r="G128" s="190"/>
      <c r="H128" s="69"/>
      <c r="I128" s="27"/>
      <c r="J128" s="27"/>
    </row>
    <row r="129" spans="1:12" ht="13" thickBot="1">
      <c r="A129" s="40"/>
      <c r="B129" s="33"/>
      <c r="C129" s="33"/>
      <c r="D129" s="33"/>
      <c r="E129" s="33"/>
      <c r="F129" s="38" t="s">
        <v>14</v>
      </c>
      <c r="G129" s="39">
        <v>0</v>
      </c>
      <c r="H129" s="26">
        <v>4</v>
      </c>
      <c r="I129" s="27">
        <f>VLOOKUP(F129,$J$145:$K$158,2,FALSE)</f>
        <v>0</v>
      </c>
      <c r="J129" s="27">
        <f>+I129*G129</f>
        <v>0</v>
      </c>
    </row>
    <row r="130" spans="1:12" s="128" customFormat="1" ht="15.75" customHeight="1" thickTop="1">
      <c r="A130" s="191" t="s">
        <v>46</v>
      </c>
      <c r="B130" s="192"/>
      <c r="C130" s="192"/>
      <c r="D130" s="192"/>
      <c r="E130" s="192"/>
      <c r="F130" s="192"/>
      <c r="G130" s="193"/>
      <c r="H130" s="129"/>
      <c r="I130" s="127"/>
      <c r="J130" s="127"/>
    </row>
    <row r="131" spans="1:12" ht="13">
      <c r="A131" s="188" t="s">
        <v>44</v>
      </c>
      <c r="B131" s="160"/>
      <c r="C131" s="160"/>
      <c r="D131" s="160"/>
      <c r="E131" s="160"/>
      <c r="F131" s="160"/>
      <c r="G131" s="161"/>
      <c r="H131" s="67"/>
      <c r="I131" s="27"/>
      <c r="J131" s="27"/>
    </row>
    <row r="132" spans="1:12" ht="12.75" customHeight="1">
      <c r="A132" s="40"/>
      <c r="B132" s="33"/>
      <c r="C132" s="33"/>
      <c r="D132" s="33"/>
      <c r="E132" s="33"/>
      <c r="F132" s="38" t="s">
        <v>14</v>
      </c>
      <c r="G132" s="39">
        <v>0</v>
      </c>
      <c r="H132" s="26">
        <v>3</v>
      </c>
      <c r="I132" s="27">
        <f>VLOOKUP(F132,$J$145:$K$158,2,FALSE)</f>
        <v>0</v>
      </c>
      <c r="J132" s="27">
        <f>+I132*G132</f>
        <v>0</v>
      </c>
    </row>
    <row r="133" spans="1:12">
      <c r="A133" s="40"/>
      <c r="B133" s="33"/>
      <c r="C133" s="33"/>
      <c r="D133" s="33"/>
      <c r="E133" s="33"/>
      <c r="F133" s="38" t="s">
        <v>14</v>
      </c>
      <c r="G133" s="39">
        <v>0</v>
      </c>
      <c r="H133" s="26">
        <v>3</v>
      </c>
      <c r="I133" s="27">
        <f>VLOOKUP(F133,$J$145:$K$158,2,FALSE)</f>
        <v>0</v>
      </c>
      <c r="J133" s="27">
        <f>+I133*G133</f>
        <v>0</v>
      </c>
    </row>
    <row r="134" spans="1:12">
      <c r="A134" s="40"/>
      <c r="B134" s="33"/>
      <c r="C134" s="33"/>
      <c r="D134" s="33"/>
      <c r="E134" s="33"/>
      <c r="F134" s="38" t="s">
        <v>14</v>
      </c>
      <c r="G134" s="39">
        <v>0</v>
      </c>
      <c r="H134" s="26">
        <v>3</v>
      </c>
      <c r="I134" s="27">
        <f>VLOOKUP(F134,$J$145:$K$158,2,FALSE)</f>
        <v>0</v>
      </c>
      <c r="J134" s="27">
        <f>+I134*G134</f>
        <v>0</v>
      </c>
    </row>
    <row r="135" spans="1:12">
      <c r="A135" s="63"/>
      <c r="B135" s="64"/>
      <c r="C135" s="64"/>
      <c r="D135" s="64"/>
      <c r="E135" s="64"/>
      <c r="F135" s="68" t="s">
        <v>14</v>
      </c>
      <c r="G135" s="65">
        <v>0</v>
      </c>
      <c r="H135" s="26">
        <v>3</v>
      </c>
      <c r="I135" s="27">
        <f>VLOOKUP(F135,$J$145:$K$158,2,FALSE)</f>
        <v>0</v>
      </c>
      <c r="J135" s="27">
        <f>+I135*G135</f>
        <v>0</v>
      </c>
    </row>
    <row r="136" spans="1:12" ht="13">
      <c r="A136" s="112"/>
      <c r="B136" s="113" t="s">
        <v>73</v>
      </c>
      <c r="C136" s="114"/>
      <c r="D136" s="114"/>
      <c r="E136" s="114" t="s">
        <v>20</v>
      </c>
      <c r="F136" s="115">
        <f>SUM(G123:G135)</f>
        <v>0</v>
      </c>
      <c r="G136" s="116"/>
      <c r="H136" s="66"/>
      <c r="I136" s="27"/>
      <c r="J136" s="27">
        <f>SUM(J123:J135)</f>
        <v>0</v>
      </c>
      <c r="K136" s="1">
        <f>SUM(G132:G135)</f>
        <v>0</v>
      </c>
      <c r="L136" s="17" t="s">
        <v>31</v>
      </c>
    </row>
    <row r="137" spans="1:12" ht="13.5" thickBot="1">
      <c r="A137" s="117"/>
      <c r="B137" s="118" t="s">
        <v>74</v>
      </c>
      <c r="C137" s="119" t="e">
        <f>J136/F136</f>
        <v>#DIV/0!</v>
      </c>
      <c r="D137" s="119"/>
      <c r="E137" s="119"/>
      <c r="F137" s="119"/>
      <c r="G137" s="120"/>
      <c r="H137" s="71"/>
      <c r="I137" s="27"/>
      <c r="J137" s="27"/>
      <c r="K137" s="1">
        <f>SUM(J132:J135)</f>
        <v>0</v>
      </c>
      <c r="L137" s="17" t="s">
        <v>32</v>
      </c>
    </row>
    <row r="138" spans="1:12" ht="15.75" customHeight="1" thickTop="1">
      <c r="A138" s="200" t="s">
        <v>30</v>
      </c>
      <c r="B138" s="201"/>
      <c r="C138" s="96"/>
      <c r="D138" s="111" t="e">
        <f>K139/I139</f>
        <v>#DIV/0!</v>
      </c>
      <c r="E138" s="96"/>
      <c r="F138" s="97"/>
      <c r="G138" s="98"/>
      <c r="H138" s="99"/>
      <c r="I138" s="27"/>
      <c r="J138" s="27"/>
    </row>
    <row r="139" spans="1:12" ht="13.5" thickBot="1">
      <c r="A139" s="202" t="s">
        <v>35</v>
      </c>
      <c r="B139" s="203"/>
      <c r="C139" s="105"/>
      <c r="D139" s="105"/>
      <c r="E139" s="105"/>
      <c r="F139" s="105"/>
      <c r="G139" s="72"/>
      <c r="I139" s="1">
        <f>SUM(K118+K98+K79+K137+K47+K39)</f>
        <v>0</v>
      </c>
      <c r="J139" s="17" t="s">
        <v>34</v>
      </c>
      <c r="K139" s="1">
        <f>SUM(K118+K99+K80+K137+K48+K39)</f>
        <v>0</v>
      </c>
      <c r="L139" s="17" t="s">
        <v>33</v>
      </c>
    </row>
    <row r="140" spans="1:12" ht="14" thickTop="1" thickBot="1">
      <c r="A140" s="106" t="s">
        <v>2</v>
      </c>
      <c r="B140" s="107" t="e">
        <f>$J$143</f>
        <v>#DIV/0!</v>
      </c>
      <c r="C140" s="108" t="s">
        <v>18</v>
      </c>
      <c r="D140" s="109"/>
      <c r="E140" s="110">
        <f>SUM(G17:G117)</f>
        <v>0</v>
      </c>
      <c r="F140" s="109"/>
      <c r="G140" s="23">
        <f>SUM(G139+E140)</f>
        <v>0</v>
      </c>
    </row>
    <row r="141" spans="1:12" ht="13" thickTop="1">
      <c r="A141" s="174" t="s">
        <v>48</v>
      </c>
      <c r="B141" s="174"/>
      <c r="C141" s="174"/>
      <c r="D141" s="174"/>
      <c r="E141" s="174"/>
      <c r="F141" s="174"/>
      <c r="G141" s="174"/>
      <c r="H141" s="8"/>
      <c r="I141" s="1"/>
      <c r="J141" s="1"/>
    </row>
    <row r="142" spans="1:12">
      <c r="A142" s="175"/>
      <c r="B142" s="175"/>
      <c r="C142" s="175"/>
      <c r="D142" s="175"/>
      <c r="E142" s="175"/>
      <c r="F142" s="175"/>
      <c r="G142" s="175"/>
      <c r="H142" s="8"/>
      <c r="I142" s="1"/>
      <c r="J142" s="1">
        <f>+SUM(J118+J98+J79+J136+J61+J39)</f>
        <v>0</v>
      </c>
    </row>
    <row r="143" spans="1:12">
      <c r="A143" s="175"/>
      <c r="B143" s="175"/>
      <c r="C143" s="175"/>
      <c r="D143" s="175"/>
      <c r="E143" s="175"/>
      <c r="F143" s="175"/>
      <c r="G143" s="175"/>
      <c r="H143" s="8"/>
      <c r="I143" s="1"/>
      <c r="J143" s="1" t="e">
        <f>+J142/E140</f>
        <v>#DIV/0!</v>
      </c>
    </row>
    <row r="144" spans="1:12">
      <c r="A144" s="175"/>
      <c r="B144" s="175"/>
      <c r="C144" s="175"/>
      <c r="D144" s="175"/>
      <c r="E144" s="175"/>
      <c r="F144" s="175"/>
      <c r="G144" s="175"/>
      <c r="H144" s="8"/>
      <c r="I144" s="1"/>
      <c r="J144" s="1"/>
    </row>
    <row r="145" spans="1:11">
      <c r="A145" s="20"/>
      <c r="B145" s="20"/>
      <c r="C145" s="20"/>
      <c r="D145" s="20"/>
      <c r="E145" s="20"/>
      <c r="F145" s="20"/>
      <c r="G145" s="20"/>
      <c r="H145" s="8"/>
      <c r="I145" s="57"/>
      <c r="J145" t="s">
        <v>3</v>
      </c>
      <c r="K145">
        <v>4.33</v>
      </c>
    </row>
    <row r="146" spans="1:11">
      <c r="A146" s="21"/>
      <c r="B146" s="21"/>
      <c r="C146" s="21"/>
      <c r="D146" s="21"/>
      <c r="E146" s="21"/>
      <c r="F146" s="21"/>
      <c r="G146" s="21"/>
      <c r="H146" s="8"/>
      <c r="I146" s="1"/>
      <c r="J146" s="1" t="s">
        <v>4</v>
      </c>
      <c r="K146">
        <v>4</v>
      </c>
    </row>
    <row r="147" spans="1:11">
      <c r="A147" s="21"/>
      <c r="B147" s="21"/>
      <c r="C147" s="21"/>
      <c r="D147" s="21"/>
      <c r="E147" s="21"/>
      <c r="F147" s="21"/>
      <c r="G147" s="21"/>
      <c r="H147" s="8"/>
      <c r="I147" s="1"/>
      <c r="J147" s="1" t="s">
        <v>5</v>
      </c>
      <c r="K147">
        <v>3.67</v>
      </c>
    </row>
    <row r="148" spans="1:11">
      <c r="A148" s="21"/>
      <c r="B148" s="21"/>
      <c r="C148" s="21"/>
      <c r="D148" s="21"/>
      <c r="E148" s="21"/>
      <c r="F148" s="21"/>
      <c r="G148" s="21"/>
      <c r="H148" s="8"/>
      <c r="I148" s="1"/>
      <c r="J148" s="1" t="s">
        <v>37</v>
      </c>
      <c r="K148">
        <v>1</v>
      </c>
    </row>
    <row r="149" spans="1:11">
      <c r="A149" s="21"/>
      <c r="B149" s="21"/>
      <c r="C149" s="21"/>
      <c r="D149" s="21"/>
      <c r="E149" s="21"/>
      <c r="F149" s="21"/>
      <c r="G149" s="21"/>
      <c r="H149" s="8"/>
      <c r="I149" s="1"/>
      <c r="J149" s="1" t="s">
        <v>6</v>
      </c>
      <c r="K149">
        <v>1</v>
      </c>
    </row>
    <row r="150" spans="1:11">
      <c r="A150" s="8"/>
      <c r="B150" s="8"/>
      <c r="C150" s="9"/>
      <c r="D150" s="9"/>
      <c r="E150" s="8"/>
      <c r="F150" s="9"/>
      <c r="G150" s="8"/>
      <c r="H150" s="8"/>
      <c r="I150" s="1"/>
      <c r="J150" s="1" t="s">
        <v>7</v>
      </c>
      <c r="K150">
        <v>3.33</v>
      </c>
    </row>
    <row r="151" spans="1:11" ht="13.5">
      <c r="A151" s="8"/>
      <c r="B151" s="6"/>
      <c r="C151" s="10"/>
      <c r="D151" s="10"/>
      <c r="E151" s="6"/>
      <c r="F151" s="7"/>
      <c r="G151" s="6"/>
      <c r="H151" s="8"/>
      <c r="I151" s="1"/>
      <c r="J151" s="1" t="s">
        <v>8</v>
      </c>
      <c r="K151">
        <v>3</v>
      </c>
    </row>
    <row r="152" spans="1:11" ht="13">
      <c r="A152" s="6"/>
      <c r="B152" s="6"/>
      <c r="C152" s="7"/>
      <c r="D152" s="7"/>
      <c r="E152" s="6"/>
      <c r="F152" s="7"/>
      <c r="G152" s="11"/>
      <c r="H152" s="8"/>
      <c r="I152" s="1"/>
      <c r="J152" s="1" t="s">
        <v>9</v>
      </c>
      <c r="K152">
        <v>2.67</v>
      </c>
    </row>
    <row r="153" spans="1:11" ht="13">
      <c r="A153" s="6"/>
      <c r="B153" s="6"/>
      <c r="C153" s="7"/>
      <c r="D153" s="7"/>
      <c r="E153" s="6"/>
      <c r="F153" s="7"/>
      <c r="G153" s="6"/>
      <c r="H153" s="8"/>
      <c r="I153" s="1"/>
      <c r="J153" s="1" t="s">
        <v>10</v>
      </c>
      <c r="K153">
        <v>2.33</v>
      </c>
    </row>
    <row r="154" spans="1:11" ht="13">
      <c r="A154" s="6"/>
      <c r="B154" s="5"/>
      <c r="C154" s="7"/>
      <c r="D154" s="7"/>
      <c r="E154" s="6"/>
      <c r="F154" s="7"/>
      <c r="G154" s="6"/>
      <c r="H154" s="8"/>
      <c r="I154" s="1"/>
      <c r="J154" s="1" t="s">
        <v>11</v>
      </c>
      <c r="K154">
        <v>2</v>
      </c>
    </row>
    <row r="155" spans="1:11" ht="13">
      <c r="A155" s="6"/>
      <c r="B155" s="6"/>
      <c r="C155" s="7"/>
      <c r="D155" s="7"/>
      <c r="E155" s="6"/>
      <c r="F155" s="7"/>
      <c r="G155" s="6"/>
      <c r="H155" s="8"/>
      <c r="I155" s="1"/>
      <c r="J155" s="1" t="s">
        <v>12</v>
      </c>
      <c r="K155">
        <v>1.67</v>
      </c>
    </row>
    <row r="156" spans="1:11" ht="13">
      <c r="A156" s="6"/>
      <c r="B156" s="6"/>
      <c r="C156" s="7"/>
      <c r="D156" s="7"/>
      <c r="E156" s="6"/>
      <c r="F156" s="7"/>
      <c r="G156" s="6"/>
      <c r="H156" s="8"/>
      <c r="I156" s="1"/>
      <c r="J156" s="1" t="s">
        <v>38</v>
      </c>
      <c r="K156">
        <v>0</v>
      </c>
    </row>
    <row r="157" spans="1:11" ht="13">
      <c r="A157" s="6"/>
      <c r="B157" s="6"/>
      <c r="C157" s="7"/>
      <c r="D157" s="7"/>
      <c r="E157" s="6"/>
      <c r="F157" s="7"/>
      <c r="G157" s="6"/>
      <c r="H157" s="8"/>
      <c r="I157" s="1"/>
      <c r="J157" s="1" t="s">
        <v>13</v>
      </c>
      <c r="K157">
        <v>0</v>
      </c>
    </row>
    <row r="158" spans="1:11" ht="13">
      <c r="A158" s="6"/>
      <c r="B158" s="6"/>
      <c r="C158" s="7"/>
      <c r="D158" s="7"/>
      <c r="E158" s="6"/>
      <c r="F158" s="7"/>
      <c r="G158" s="6"/>
      <c r="H158" s="8"/>
      <c r="I158" s="2"/>
      <c r="J158" s="1" t="s">
        <v>14</v>
      </c>
      <c r="K158">
        <v>0</v>
      </c>
    </row>
  </sheetData>
  <mergeCells count="45">
    <mergeCell ref="A1:B4"/>
    <mergeCell ref="A5:G5"/>
    <mergeCell ref="A16:G16"/>
    <mergeCell ref="A40:G40"/>
    <mergeCell ref="A32:G32"/>
    <mergeCell ref="A14:G14"/>
    <mergeCell ref="A25:G25"/>
    <mergeCell ref="A27:G27"/>
    <mergeCell ref="A29:G29"/>
    <mergeCell ref="A37:G37"/>
    <mergeCell ref="A6:G9"/>
    <mergeCell ref="A20:G20"/>
    <mergeCell ref="A39:B39"/>
    <mergeCell ref="A23:G23"/>
    <mergeCell ref="A15:G15"/>
    <mergeCell ref="A33:G33"/>
    <mergeCell ref="A141:G144"/>
    <mergeCell ref="A41:G41"/>
    <mergeCell ref="A48:G48"/>
    <mergeCell ref="A122:G122"/>
    <mergeCell ref="A120:G120"/>
    <mergeCell ref="A128:G128"/>
    <mergeCell ref="A130:G130"/>
    <mergeCell ref="A62:G62"/>
    <mergeCell ref="A64:G64"/>
    <mergeCell ref="A87:G87"/>
    <mergeCell ref="A138:B138"/>
    <mergeCell ref="A139:B139"/>
    <mergeCell ref="A121:G121"/>
    <mergeCell ref="A72:G72"/>
    <mergeCell ref="A100:G100"/>
    <mergeCell ref="A131:G131"/>
    <mergeCell ref="A115:G115"/>
    <mergeCell ref="A63:G63"/>
    <mergeCell ref="A94:G94"/>
    <mergeCell ref="A70:G70"/>
    <mergeCell ref="A102:G102"/>
    <mergeCell ref="A109:G109"/>
    <mergeCell ref="A73:G73"/>
    <mergeCell ref="A82:G82"/>
    <mergeCell ref="A101:G101"/>
    <mergeCell ref="A81:G81"/>
    <mergeCell ref="A83:G83"/>
    <mergeCell ref="A90:G90"/>
    <mergeCell ref="A91:G91"/>
  </mergeCells>
  <pageMargins left="1.45" right="0.7" top="0.75" bottom="0.75" header="0.25" footer="0.25"/>
  <pageSetup scale="93" fitToHeight="0" orientation="portrait" r:id="rId1"/>
  <rowBreaks count="3" manualBreakCount="3">
    <brk id="39" max="6" man="1"/>
    <brk id="61" max="6" man="1"/>
    <brk id="80" max="6" man="1"/>
  </rowBreaks>
  <ignoredErrors>
    <ignoredError sqref="F61" formulaRange="1"/>
    <ignoredError sqref="B14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BMA</vt:lpstr>
      <vt:lpstr>Elective Lists</vt:lpstr>
      <vt:lpstr>BMA!Print_Area</vt:lpstr>
    </vt:vector>
  </TitlesOfParts>
  <Company>University College of the Fraser Valley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Gould</dc:creator>
  <cp:lastModifiedBy>Paula Funk</cp:lastModifiedBy>
  <cp:lastPrinted>2020-01-08T22:00:58Z</cp:lastPrinted>
  <dcterms:created xsi:type="dcterms:W3CDTF">2001-07-16T22:28:16Z</dcterms:created>
  <dcterms:modified xsi:type="dcterms:W3CDTF">2023-07-25T16:55:37Z</dcterms:modified>
</cp:coreProperties>
</file>